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385" yWindow="-15" windowWidth="14430" windowHeight="11640" activeTab="1"/>
  </bookViews>
  <sheets>
    <sheet name="  " sheetId="11" r:id="rId1"/>
    <sheet name="Contactgegevens" sheetId="10" r:id="rId2"/>
    <sheet name="Tarievenvoorstel" sheetId="4" r:id="rId3"/>
    <sheet name="Toelichting" sheetId="8" r:id="rId4"/>
    <sheet name="Richtlijnen Controle Tarieven" sheetId="9" r:id="rId5"/>
  </sheets>
  <externalReferences>
    <externalReference r:id="rId6"/>
    <externalReference r:id="rId7"/>
  </externalReferences>
  <definedNames>
    <definedName name="_xlnm.Print_Area" localSheetId="3">Toelichting!$A$1:$F$79</definedName>
    <definedName name="AS2DocOpenMode" hidden="1">"AS2DocumentEdit"</definedName>
    <definedName name="code" localSheetId="4">[1]Contactgegevens!$D$9</definedName>
    <definedName name="cogas_2014_2B.E.tot">#REF!</definedName>
    <definedName name="cogas_2014_3A.A.1">#REF!</definedName>
    <definedName name="cogas_2014_3A.A.10">#REF!</definedName>
    <definedName name="cogas_2014_3A.A.11">#REF!</definedName>
    <definedName name="cogas_2014_3A.A.12">#REF!</definedName>
    <definedName name="cogas_2014_3A.A.13">#REF!</definedName>
    <definedName name="cogas_2014_3A.A.15">#REF!</definedName>
    <definedName name="cogas_2014_3A.A.2">#REF!</definedName>
    <definedName name="cogas_2014_3A.A.3">#REF!</definedName>
    <definedName name="cogas_2014_3A.A.4">#REF!</definedName>
    <definedName name="cogas_2014_3A.A.5">#REF!</definedName>
    <definedName name="cogas_2014_3A.A.6">#REF!</definedName>
    <definedName name="cogas_2014_3A.A.7">#REF!</definedName>
    <definedName name="cogas_2014_3A.A.8">#REF!</definedName>
    <definedName name="cogas_2014_5A.A.32">'[2]AD - PAV Cogas'!$H$98</definedName>
    <definedName name="cogas_2014_5A.A.33">'[2]AD - PAV Cogas'!$H$99</definedName>
    <definedName name="cogas_2014_7A.A.21">#REF!</definedName>
    <definedName name="cogas_2014_7A.A.22">#REF!</definedName>
    <definedName name="cogas_2014_7A.A.23">#REF!</definedName>
    <definedName name="cogas_2014_7A.A.24">#REF!</definedName>
    <definedName name="cogas_2014_7A.A.25">#REF!</definedName>
    <definedName name="cogas_2014_7A.A.26">#REF!</definedName>
    <definedName name="cogas_2014_7A.A.27">#REF!</definedName>
    <definedName name="cogas_2014_7A.A.28">#REF!</definedName>
    <definedName name="cogas_2014_7A.A.29">#REF!</definedName>
    <definedName name="cogas_2014_7A.A.30">#REF!</definedName>
    <definedName name="cogas_2014_7A.A.31">#REF!</definedName>
    <definedName name="cogas_2014_7A.A.41">#REF!</definedName>
    <definedName name="cogas_2014_7A.A.42">#REF!</definedName>
    <definedName name="cogas_2014_7A.A.43">#REF!</definedName>
    <definedName name="cogas_2014_7A.A.44">#REF!</definedName>
    <definedName name="cogas_2014_7A.A.45">#REF!</definedName>
    <definedName name="cogas_2014_7A.A.46">#REF!</definedName>
    <definedName name="cogas_2014_7A.A.47">#REF!</definedName>
    <definedName name="cogas_2014_7A.A.48">#REF!</definedName>
    <definedName name="cogas_2014_7A.A.49">#REF!</definedName>
    <definedName name="cogas_2014_7A.A.50">#REF!</definedName>
    <definedName name="cogas_2014_7A.A.51">#REF!</definedName>
    <definedName name="cogas_2014_7B.A.21">#REF!</definedName>
    <definedName name="cogas_2014_7B.A.22">#REF!</definedName>
    <definedName name="cogas_2014_7B.A.23">#REF!</definedName>
    <definedName name="cogas_2014_7B.A.24">#REF!</definedName>
    <definedName name="cogas_2014_7B.A.25">#REF!</definedName>
    <definedName name="cogas_2014_7B.A.26">#REF!</definedName>
    <definedName name="cogas_2014_7B.A.27">#REF!</definedName>
    <definedName name="cogas_2014_7B.A.28">#REF!</definedName>
    <definedName name="cogas_2014_7B.A.29">#REF!</definedName>
    <definedName name="cogas_2014_7B.A.30">#REF!</definedName>
    <definedName name="COGAS_2014_INV_LOG">#REF!</definedName>
    <definedName name="COGAS_2014_OO_LOG">#REF!</definedName>
    <definedName name="cogas_2015_2B.E.tot">#REF!</definedName>
    <definedName name="cogas_2015_3A.A.1">#REF!</definedName>
    <definedName name="cogas_2015_3A.A.10">#REF!</definedName>
    <definedName name="cogas_2015_3A.A.11">#REF!</definedName>
    <definedName name="cogas_2015_3A.A.12">#REF!</definedName>
    <definedName name="cogas_2015_3A.A.13">#REF!</definedName>
    <definedName name="cogas_2015_3A.A.15">#REF!</definedName>
    <definedName name="cogas_2015_3A.A.2">#REF!</definedName>
    <definedName name="cogas_2015_3A.A.3">#REF!</definedName>
    <definedName name="cogas_2015_3A.A.4">#REF!</definedName>
    <definedName name="cogas_2015_3A.A.5">#REF!</definedName>
    <definedName name="cogas_2015_3A.A.6">#REF!</definedName>
    <definedName name="cogas_2015_3A.A.7">#REF!</definedName>
    <definedName name="cogas_2015_3A.A.8">#REF!</definedName>
    <definedName name="cogas_2015_5A.A.32">'[2]AD - PAV Cogas'!$H$135</definedName>
    <definedName name="cogas_2015_5A.A.33">'[2]AD - PAV Cogas'!$H$136</definedName>
    <definedName name="cogas_2015_5A.A.34">'[2]AD - PAV Cogas'!$H$137</definedName>
    <definedName name="cogas_2015_5A.A.35">'[2]AD - PAV Cogas'!$H$138</definedName>
    <definedName name="cogas_2015_5A.A.36">'[2]AD - PAV Cogas'!$H$139</definedName>
    <definedName name="cogas_2015_7A.A.21">#REF!</definedName>
    <definedName name="cogas_2015_7A.A.22">#REF!</definedName>
    <definedName name="cogas_2015_7A.A.23">#REF!</definedName>
    <definedName name="cogas_2015_7A.A.24">#REF!</definedName>
    <definedName name="cogas_2015_7A.A.25">#REF!</definedName>
    <definedName name="cogas_2015_7A.A.26">#REF!</definedName>
    <definedName name="cogas_2015_7A.A.27">#REF!</definedName>
    <definedName name="cogas_2015_7A.A.28">#REF!</definedName>
    <definedName name="cogas_2015_7A.A.29">#REF!</definedName>
    <definedName name="cogas_2015_7A.A.30">#REF!</definedName>
    <definedName name="cogas_2015_7A.A.31">#REF!</definedName>
    <definedName name="cogas_2015_7A.A.41">#REF!</definedName>
    <definedName name="cogas_2015_7A.A.42">#REF!</definedName>
    <definedName name="cogas_2015_7A.A.43">#REF!</definedName>
    <definedName name="cogas_2015_7A.A.44">#REF!</definedName>
    <definedName name="cogas_2015_7A.A.45">#REF!</definedName>
    <definedName name="cogas_2015_7A.A.46">#REF!</definedName>
    <definedName name="cogas_2015_7A.A.47">#REF!</definedName>
    <definedName name="cogas_2015_7A.A.48">#REF!</definedName>
    <definedName name="cogas_2015_7A.A.49">#REF!</definedName>
    <definedName name="cogas_2015_7A.A.50">#REF!</definedName>
    <definedName name="cogas_2015_7A.A.51">#REF!</definedName>
    <definedName name="cogas_2015_7B.A.21">#REF!</definedName>
    <definedName name="cogas_2015_7B.A.22">#REF!</definedName>
    <definedName name="cogas_2015_7B.A.23">#REF!</definedName>
    <definedName name="cogas_2015_7B.A.24">#REF!</definedName>
    <definedName name="cogas_2015_7B.A.25">#REF!</definedName>
    <definedName name="cogas_2015_7B.A.26">#REF!</definedName>
    <definedName name="cogas_2015_7B.A.27">#REF!</definedName>
    <definedName name="cogas_2015_7B.A.28">#REF!</definedName>
    <definedName name="cogas_2015_7B.A.29">#REF!</definedName>
    <definedName name="cogas_2015_7B.A.30">#REF!</definedName>
    <definedName name="COGAS_2015_INV_LOG">#REF!</definedName>
    <definedName name="COGAS_2015_OO_LOG">#REF!</definedName>
    <definedName name="COGAS_2015_OPEX_LOG">#REF!</definedName>
    <definedName name="COGAS_OPEX_2014_LOG">#REF!</definedName>
    <definedName name="DATUMIMPORT_INV_2014_LOG">#REF!</definedName>
    <definedName name="DATUMIMPORT_INV_2015_LOG">#REF!</definedName>
    <definedName name="DATUMIMPORT_OO_2014_LOG">#REF!</definedName>
    <definedName name="DATUMIMPORT_OO_2015_LOG">#REF!</definedName>
    <definedName name="DATUMIMPORT_OPEX_2014_LOG">#REF!</definedName>
    <definedName name="DATUMIMPORT_OPEX_2015_LOG">#REF!</definedName>
    <definedName name="endinet_2014_2B.E.tot">#REF!</definedName>
    <definedName name="endinet_2014_3A.A.1">#REF!</definedName>
    <definedName name="endinet_2014_3A.A.10">#REF!</definedName>
    <definedName name="endinet_2014_3A.A.11">#REF!</definedName>
    <definedName name="endinet_2014_3A.A.12">#REF!</definedName>
    <definedName name="endinet_2014_3A.A.13">#REF!</definedName>
    <definedName name="endinet_2014_3A.A.15">#REF!</definedName>
    <definedName name="endinet_2014_3A.A.2">#REF!</definedName>
    <definedName name="endinet_2014_3A.A.3">#REF!</definedName>
    <definedName name="endinet_2014_3A.A.4">#REF!</definedName>
    <definedName name="endinet_2014_3A.A.5">#REF!</definedName>
    <definedName name="endinet_2014_3A.A.6">#REF!</definedName>
    <definedName name="endinet_2014_3A.A.7">#REF!</definedName>
    <definedName name="endinet_2014_3A.A.8">#REF!</definedName>
    <definedName name="endinet_2014_7A.A.21">#REF!</definedName>
    <definedName name="endinet_2014_7A.A.22">#REF!</definedName>
    <definedName name="endinet_2014_7A.A.23">#REF!</definedName>
    <definedName name="endinet_2014_7A.A.24">#REF!</definedName>
    <definedName name="endinet_2014_7A.A.25">#REF!</definedName>
    <definedName name="endinet_2014_7A.A.26">#REF!</definedName>
    <definedName name="endinet_2014_7A.A.27">#REF!</definedName>
    <definedName name="endinet_2014_7A.A.28">#REF!</definedName>
    <definedName name="endinet_2014_7A.A.29">#REF!</definedName>
    <definedName name="endinet_2014_7A.A.30">#REF!</definedName>
    <definedName name="endinet_2014_7A.A.31">#REF!</definedName>
    <definedName name="endinet_2014_7A.A.41">#REF!</definedName>
    <definedName name="endinet_2014_7A.A.42">#REF!</definedName>
    <definedName name="endinet_2014_7A.A.43">#REF!</definedName>
    <definedName name="endinet_2014_7A.A.44">#REF!</definedName>
    <definedName name="endinet_2014_7A.A.45">#REF!</definedName>
    <definedName name="endinet_2014_7A.A.46">#REF!</definedName>
    <definedName name="endinet_2014_7A.A.47">#REF!</definedName>
    <definedName name="endinet_2014_7A.A.48">#REF!</definedName>
    <definedName name="endinet_2014_7A.A.49">#REF!</definedName>
    <definedName name="endinet_2014_7A.A.50">#REF!</definedName>
    <definedName name="endinet_2014_7A.A.51">#REF!</definedName>
    <definedName name="endinet_2014_7B.A.21">#REF!</definedName>
    <definedName name="endinet_2014_7B.A.22">#REF!</definedName>
    <definedName name="endinet_2014_7B.A.23">#REF!</definedName>
    <definedName name="endinet_2014_7B.A.24">#REF!</definedName>
    <definedName name="endinet_2014_7B.A.25">#REF!</definedName>
    <definedName name="endinet_2014_7B.A.26">#REF!</definedName>
    <definedName name="endinet_2014_7B.A.27">#REF!</definedName>
    <definedName name="endinet_2014_7B.A.28">#REF!</definedName>
    <definedName name="endinet_2014_7B.A.29">#REF!</definedName>
    <definedName name="endinet_2014_7B.A.30">#REF!</definedName>
    <definedName name="ENDINET_2014_INV_LOG">#REF!</definedName>
    <definedName name="ENDINET_2014_OO_LOG">#REF!</definedName>
    <definedName name="ENDINET_2014_OPEX_LOG">#REF!</definedName>
    <definedName name="endinet_2015_2B.E.tot">#REF!</definedName>
    <definedName name="endinet_2015_3A.A.1">#REF!</definedName>
    <definedName name="endinet_2015_3A.A.10">#REF!</definedName>
    <definedName name="endinet_2015_3A.A.11">#REF!</definedName>
    <definedName name="endinet_2015_3A.A.12">#REF!</definedName>
    <definedName name="endinet_2015_3A.A.13">#REF!</definedName>
    <definedName name="endinet_2015_3A.A.15">#REF!</definedName>
    <definedName name="endinet_2015_3A.A.2">#REF!</definedName>
    <definedName name="endinet_2015_3A.A.3">#REF!</definedName>
    <definedName name="endinet_2015_3A.A.4">#REF!</definedName>
    <definedName name="endinet_2015_3A.A.5">#REF!</definedName>
    <definedName name="endinet_2015_3A.A.6">#REF!</definedName>
    <definedName name="endinet_2015_3A.A.7">#REF!</definedName>
    <definedName name="endinet_2015_3A.A.8">#REF!</definedName>
    <definedName name="endinet_2015_7A.A.21">#REF!</definedName>
    <definedName name="endinet_2015_7A.A.22">#REF!</definedName>
    <definedName name="endinet_2015_7A.A.23">#REF!</definedName>
    <definedName name="endinet_2015_7A.A.24">#REF!</definedName>
    <definedName name="endinet_2015_7A.A.25">#REF!</definedName>
    <definedName name="endinet_2015_7A.A.26">#REF!</definedName>
    <definedName name="endinet_2015_7A.A.27">#REF!</definedName>
    <definedName name="endinet_2015_7A.A.28">#REF!</definedName>
    <definedName name="endinet_2015_7A.A.29">#REF!</definedName>
    <definedName name="endinet_2015_7A.A.30">#REF!</definedName>
    <definedName name="endinet_2015_7A.A.31">#REF!</definedName>
    <definedName name="endinet_2015_7A.A.41">#REF!</definedName>
    <definedName name="endinet_2015_7A.A.42">#REF!</definedName>
    <definedName name="endinet_2015_7A.A.43">#REF!</definedName>
    <definedName name="endinet_2015_7A.A.44">#REF!</definedName>
    <definedName name="endinet_2015_7A.A.45">#REF!</definedName>
    <definedName name="endinet_2015_7A.A.46">#REF!</definedName>
    <definedName name="endinet_2015_7A.A.47">#REF!</definedName>
    <definedName name="endinet_2015_7A.A.48">#REF!</definedName>
    <definedName name="endinet_2015_7A.A.49">#REF!</definedName>
    <definedName name="endinet_2015_7A.A.50">#REF!</definedName>
    <definedName name="endinet_2015_7A.A.51">#REF!</definedName>
    <definedName name="endinet_2015_7B.A.21">#REF!</definedName>
    <definedName name="endinet_2015_7B.A.22">#REF!</definedName>
    <definedName name="endinet_2015_7B.A.23">#REF!</definedName>
    <definedName name="endinet_2015_7B.A.24">#REF!</definedName>
    <definedName name="endinet_2015_7B.A.25">#REF!</definedName>
    <definedName name="endinet_2015_7B.A.26">#REF!</definedName>
    <definedName name="endinet_2015_7B.A.27">#REF!</definedName>
    <definedName name="endinet_2015_7B.A.28">#REF!</definedName>
    <definedName name="endinet_2015_7B.A.29">#REF!</definedName>
    <definedName name="endinet_2015_7B.A.30">#REF!</definedName>
    <definedName name="ENDINET_2015_INV_LOG">#REF!</definedName>
    <definedName name="ENDINET_2015_OO_LOG">#REF!</definedName>
    <definedName name="ENDINET_2015_OPEX_LOG">#REF!</definedName>
    <definedName name="enduris_2014_2B.E.tot">#REF!</definedName>
    <definedName name="enduris_2014_3A.A.1">#REF!</definedName>
    <definedName name="enduris_2014_3A.A.10">#REF!</definedName>
    <definedName name="enduris_2014_3A.A.11">#REF!</definedName>
    <definedName name="enduris_2014_3A.A.12">#REF!</definedName>
    <definedName name="enduris_2014_3A.A.13">#REF!</definedName>
    <definedName name="enduris_2014_3A.A.15">#REF!</definedName>
    <definedName name="enduris_2014_3A.A.2">#REF!</definedName>
    <definedName name="enduris_2014_3A.A.3">#REF!</definedName>
    <definedName name="enduris_2014_3A.A.4">#REF!</definedName>
    <definedName name="enduris_2014_3A.A.5">#REF!</definedName>
    <definedName name="enduris_2014_3A.A.6">#REF!</definedName>
    <definedName name="enduris_2014_3A.A.7">#REF!</definedName>
    <definedName name="enduris_2014_3A.A.8">#REF!</definedName>
    <definedName name="enduris_2014_7A.A.21">#REF!</definedName>
    <definedName name="enduris_2014_7A.A.22">#REF!</definedName>
    <definedName name="enduris_2014_7A.A.23">#REF!</definedName>
    <definedName name="enduris_2014_7A.A.24">#REF!</definedName>
    <definedName name="enduris_2014_7A.A.25">#REF!</definedName>
    <definedName name="enduris_2014_7A.A.26">#REF!</definedName>
    <definedName name="enduris_2014_7A.A.27">#REF!</definedName>
    <definedName name="enduris_2014_7A.A.28">#REF!</definedName>
    <definedName name="enduris_2014_7A.A.29">#REF!</definedName>
    <definedName name="enduris_2014_7A.A.30">#REF!</definedName>
    <definedName name="enduris_2014_7A.A.31">#REF!</definedName>
    <definedName name="enduris_2014_7A.A.41">#REF!</definedName>
    <definedName name="enduris_2014_7A.A.42">#REF!</definedName>
    <definedName name="enduris_2014_7A.A.43">#REF!</definedName>
    <definedName name="enduris_2014_7A.A.44">#REF!</definedName>
    <definedName name="enduris_2014_7A.A.45">#REF!</definedName>
    <definedName name="enduris_2014_7A.A.46">#REF!</definedName>
    <definedName name="enduris_2014_7A.A.47">#REF!</definedName>
    <definedName name="enduris_2014_7A.A.48">#REF!</definedName>
    <definedName name="enduris_2014_7A.A.49">#REF!</definedName>
    <definedName name="enduris_2014_7A.A.50">#REF!</definedName>
    <definedName name="enduris_2014_7A.A.51">#REF!</definedName>
    <definedName name="enduris_2014_7B.A.21">#REF!</definedName>
    <definedName name="enduris_2014_7B.A.22">#REF!</definedName>
    <definedName name="enduris_2014_7B.A.23">#REF!</definedName>
    <definedName name="enduris_2014_7B.A.24">#REF!</definedName>
    <definedName name="enduris_2014_7B.A.25">#REF!</definedName>
    <definedName name="enduris_2014_7B.A.26">#REF!</definedName>
    <definedName name="enduris_2014_7B.A.27">#REF!</definedName>
    <definedName name="enduris_2014_7B.A.28">#REF!</definedName>
    <definedName name="enduris_2014_7B.A.29">#REF!</definedName>
    <definedName name="enduris_2014_7B.A.30">#REF!</definedName>
    <definedName name="ENDURIS_2014_INV_LOG">#REF!</definedName>
    <definedName name="ENDURIS_2014_OO_LOG">#REF!</definedName>
    <definedName name="enduris_2015_2B.E.tot">#REF!</definedName>
    <definedName name="enduris_2015_3A.A.1">#REF!</definedName>
    <definedName name="enduris_2015_3A.A.10">#REF!</definedName>
    <definedName name="enduris_2015_3A.A.11">#REF!</definedName>
    <definedName name="enduris_2015_3A.A.12">#REF!</definedName>
    <definedName name="enduris_2015_3A.A.13">#REF!</definedName>
    <definedName name="enduris_2015_3A.A.15">#REF!</definedName>
    <definedName name="enduris_2015_3A.A.2">#REF!</definedName>
    <definedName name="enduris_2015_3A.A.3">#REF!</definedName>
    <definedName name="enduris_2015_3A.A.4">#REF!</definedName>
    <definedName name="enduris_2015_3A.A.5">#REF!</definedName>
    <definedName name="enduris_2015_3A.A.6">#REF!</definedName>
    <definedName name="enduris_2015_3A.A.7">#REF!</definedName>
    <definedName name="enduris_2015_3A.A.8">#REF!</definedName>
    <definedName name="enduris_2015_7A.A.21">#REF!</definedName>
    <definedName name="enduris_2015_7A.A.22">#REF!</definedName>
    <definedName name="enduris_2015_7A.A.23">#REF!</definedName>
    <definedName name="enduris_2015_7A.A.24">#REF!</definedName>
    <definedName name="enduris_2015_7A.A.25">#REF!</definedName>
    <definedName name="enduris_2015_7A.A.26">#REF!</definedName>
    <definedName name="enduris_2015_7A.A.27">#REF!</definedName>
    <definedName name="enduris_2015_7A.A.28">#REF!</definedName>
    <definedName name="enduris_2015_7A.A.29">#REF!</definedName>
    <definedName name="enduris_2015_7A.A.30">#REF!</definedName>
    <definedName name="enduris_2015_7A.A.31">#REF!</definedName>
    <definedName name="enduris_2015_7A.A.41">#REF!</definedName>
    <definedName name="enduris_2015_7A.A.42">#REF!</definedName>
    <definedName name="enduris_2015_7A.A.43">#REF!</definedName>
    <definedName name="enduris_2015_7A.A.44">#REF!</definedName>
    <definedName name="enduris_2015_7A.A.45">#REF!</definedName>
    <definedName name="enduris_2015_7A.A.46">#REF!</definedName>
    <definedName name="enduris_2015_7A.A.47">#REF!</definedName>
    <definedName name="enduris_2015_7A.A.48">#REF!</definedName>
    <definedName name="enduris_2015_7A.A.49">#REF!</definedName>
    <definedName name="enduris_2015_7A.A.50">#REF!</definedName>
    <definedName name="enduris_2015_7A.A.51">#REF!</definedName>
    <definedName name="enduris_2015_7B.A.21">#REF!</definedName>
    <definedName name="enduris_2015_7B.A.22">#REF!</definedName>
    <definedName name="enduris_2015_7B.A.23">#REF!</definedName>
    <definedName name="enduris_2015_7B.A.24">#REF!</definedName>
    <definedName name="enduris_2015_7B.A.25">#REF!</definedName>
    <definedName name="enduris_2015_7B.A.26">#REF!</definedName>
    <definedName name="enduris_2015_7B.A.27">#REF!</definedName>
    <definedName name="enduris_2015_7B.A.28">#REF!</definedName>
    <definedName name="enduris_2015_7B.A.29">#REF!</definedName>
    <definedName name="enduris_2015_7B.A.30">#REF!</definedName>
    <definedName name="ENDURIS_2015_INV_LOG">#REF!</definedName>
    <definedName name="ENDURIS_2015_OO_LOG">#REF!</definedName>
    <definedName name="ENDURIS_2015_OPEX_LOG">#REF!</definedName>
    <definedName name="ENDURIS_OPEX_2014_LOG">#REF!</definedName>
    <definedName name="enexis_2014_2B.E.tot">#REF!</definedName>
    <definedName name="enexis_2014_3A.A.1">#REF!</definedName>
    <definedName name="enexis_2014_3A.A.10">#REF!</definedName>
    <definedName name="enexis_2014_3A.A.11">#REF!</definedName>
    <definedName name="enexis_2014_3A.A.12">#REF!</definedName>
    <definedName name="enexis_2014_3A.A.13">#REF!</definedName>
    <definedName name="enexis_2014_3A.A.15">#REF!</definedName>
    <definedName name="enexis_2014_3A.A.2">#REF!</definedName>
    <definedName name="enexis_2014_3A.A.3">#REF!</definedName>
    <definedName name="enexis_2014_3A.A.4">#REF!</definedName>
    <definedName name="enexis_2014_3A.A.5">#REF!</definedName>
    <definedName name="enexis_2014_3A.A.6">#REF!</definedName>
    <definedName name="enexis_2014_3A.A.7">#REF!</definedName>
    <definedName name="enexis_2014_3A.A.8">#REF!</definedName>
    <definedName name="enexis_2014_7A.A.21">#REF!</definedName>
    <definedName name="enexis_2014_7A.A.22">#REF!</definedName>
    <definedName name="enexis_2014_7A.A.23">#REF!</definedName>
    <definedName name="enexis_2014_7A.A.24">#REF!</definedName>
    <definedName name="enexis_2014_7A.A.25">#REF!</definedName>
    <definedName name="enexis_2014_7A.A.26">#REF!</definedName>
    <definedName name="enexis_2014_7A.A.27">#REF!</definedName>
    <definedName name="enexis_2014_7A.A.28">#REF!</definedName>
    <definedName name="enexis_2014_7A.A.29">#REF!</definedName>
    <definedName name="enexis_2014_7A.A.30">#REF!</definedName>
    <definedName name="enexis_2014_7A.A.31">#REF!</definedName>
    <definedName name="enexis_2014_7A.A.41">#REF!</definedName>
    <definedName name="enexis_2014_7A.A.42">#REF!</definedName>
    <definedName name="enexis_2014_7A.A.43">#REF!</definedName>
    <definedName name="enexis_2014_7A.A.44">#REF!</definedName>
    <definedName name="enexis_2014_7A.A.45">#REF!</definedName>
    <definedName name="enexis_2014_7A.A.46">#REF!</definedName>
    <definedName name="enexis_2014_7A.A.47">#REF!</definedName>
    <definedName name="enexis_2014_7A.A.48">#REF!</definedName>
    <definedName name="enexis_2014_7A.A.49">#REF!</definedName>
    <definedName name="enexis_2014_7A.A.50">#REF!</definedName>
    <definedName name="enexis_2014_7A.A.51">#REF!</definedName>
    <definedName name="enexis_2014_7B.A.21">#REF!</definedName>
    <definedName name="enexis_2014_7B.A.22">#REF!</definedName>
    <definedName name="enexis_2014_7B.A.23">#REF!</definedName>
    <definedName name="enexis_2014_7B.A.24">#REF!</definedName>
    <definedName name="enexis_2014_7B.A.25">#REF!</definedName>
    <definedName name="enexis_2014_7B.A.26">#REF!</definedName>
    <definedName name="enexis_2014_7B.A.27">#REF!</definedName>
    <definedName name="enexis_2014_7B.A.28">#REF!</definedName>
    <definedName name="enexis_2014_7B.A.29">#REF!</definedName>
    <definedName name="enexis_2014_7B.A.30">#REF!</definedName>
    <definedName name="ENEXIS_2014_INV_LOG">#REF!</definedName>
    <definedName name="ENEXIS_2014_OO_LOG">#REF!</definedName>
    <definedName name="ENEXIS_2014_OPEX_LOG">#REF!</definedName>
    <definedName name="enexis_2015_2B.E.tot">#REF!</definedName>
    <definedName name="enexis_2015_3A.A.1">#REF!</definedName>
    <definedName name="enexis_2015_3A.A.10">#REF!</definedName>
    <definedName name="enexis_2015_3A.A.11">#REF!</definedName>
    <definedName name="enexis_2015_3A.A.12">#REF!</definedName>
    <definedName name="enexis_2015_3A.A.13">#REF!</definedName>
    <definedName name="enexis_2015_3A.A.15">#REF!</definedName>
    <definedName name="enexis_2015_3A.A.2">#REF!</definedName>
    <definedName name="enexis_2015_3A.A.3">#REF!</definedName>
    <definedName name="enexis_2015_3A.A.4">#REF!</definedName>
    <definedName name="enexis_2015_3A.A.5">#REF!</definedName>
    <definedName name="enexis_2015_3A.A.6">#REF!</definedName>
    <definedName name="enexis_2015_3A.A.7">#REF!</definedName>
    <definedName name="enexis_2015_3A.A.8">#REF!</definedName>
    <definedName name="enexis_2015_7A.A.21">#REF!</definedName>
    <definedName name="enexis_2015_7A.A.22">#REF!</definedName>
    <definedName name="enexis_2015_7A.A.23">#REF!</definedName>
    <definedName name="enexis_2015_7A.A.24">#REF!</definedName>
    <definedName name="enexis_2015_7A.A.25">#REF!</definedName>
    <definedName name="enexis_2015_7A.A.26">#REF!</definedName>
    <definedName name="enexis_2015_7A.A.27">#REF!</definedName>
    <definedName name="enexis_2015_7A.A.28">#REF!</definedName>
    <definedName name="enexis_2015_7A.A.29">#REF!</definedName>
    <definedName name="enexis_2015_7A.A.30">#REF!</definedName>
    <definedName name="enexis_2015_7A.A.31">#REF!</definedName>
    <definedName name="enexis_2015_7A.A.41">#REF!</definedName>
    <definedName name="enexis_2015_7A.A.42">#REF!</definedName>
    <definedName name="enexis_2015_7A.A.43">#REF!</definedName>
    <definedName name="enexis_2015_7A.A.44">#REF!</definedName>
    <definedName name="enexis_2015_7A.A.45">#REF!</definedName>
    <definedName name="enexis_2015_7A.A.46">#REF!</definedName>
    <definedName name="enexis_2015_7A.A.47">#REF!</definedName>
    <definedName name="enexis_2015_7A.A.48">#REF!</definedName>
    <definedName name="enexis_2015_7A.A.49">#REF!</definedName>
    <definedName name="enexis_2015_7A.A.50">#REF!</definedName>
    <definedName name="enexis_2015_7A.A.51">#REF!</definedName>
    <definedName name="enexis_2015_7B.A.21">#REF!</definedName>
    <definedName name="enexis_2015_7B.A.22">#REF!</definedName>
    <definedName name="enexis_2015_7B.A.23">#REF!</definedName>
    <definedName name="enexis_2015_7B.A.24">#REF!</definedName>
    <definedName name="enexis_2015_7B.A.25">#REF!</definedName>
    <definedName name="enexis_2015_7B.A.26">#REF!</definedName>
    <definedName name="enexis_2015_7B.A.27">#REF!</definedName>
    <definedName name="enexis_2015_7B.A.28">#REF!</definedName>
    <definedName name="enexis_2015_7B.A.29">#REF!</definedName>
    <definedName name="enexis_2015_7B.A.30">#REF!</definedName>
    <definedName name="ENEXIS_2015_INV_LOG">#REF!</definedName>
    <definedName name="ENEXIS_2015_OO_LOG">#REF!</definedName>
    <definedName name="ENEXIS_2015_OPEX_LOG">#REF!</definedName>
    <definedName name="liander_2014_2B.E.tot">#REF!</definedName>
    <definedName name="liander_2014_3A.A.1">#REF!</definedName>
    <definedName name="liander_2014_3A.A.10">#REF!</definedName>
    <definedName name="liander_2014_3A.A.11">#REF!</definedName>
    <definedName name="liander_2014_3A.A.12">#REF!</definedName>
    <definedName name="liander_2014_3A.A.13">#REF!</definedName>
    <definedName name="liander_2014_3A.A.15">#REF!</definedName>
    <definedName name="liander_2014_3A.A.2">#REF!</definedName>
    <definedName name="liander_2014_3A.A.3">#REF!</definedName>
    <definedName name="liander_2014_3A.A.4">#REF!</definedName>
    <definedName name="liander_2014_3A.A.5">#REF!</definedName>
    <definedName name="liander_2014_3A.A.6">#REF!</definedName>
    <definedName name="liander_2014_3A.A.7">#REF!</definedName>
    <definedName name="liander_2014_3A.A.8">#REF!</definedName>
    <definedName name="liander_2014_7A.A.21">#REF!</definedName>
    <definedName name="liander_2014_7A.A.22">#REF!</definedName>
    <definedName name="liander_2014_7A.A.23">#REF!</definedName>
    <definedName name="liander_2014_7A.A.24">#REF!</definedName>
    <definedName name="liander_2014_7A.A.25">#REF!</definedName>
    <definedName name="liander_2014_7A.A.26">#REF!</definedName>
    <definedName name="liander_2014_7A.A.27">#REF!</definedName>
    <definedName name="liander_2014_7A.A.28">#REF!</definedName>
    <definedName name="liander_2014_7A.A.29">#REF!</definedName>
    <definedName name="liander_2014_7A.A.30">#REF!</definedName>
    <definedName name="liander_2014_7A.A.31">#REF!</definedName>
    <definedName name="liander_2014_7A.A.41">#REF!</definedName>
    <definedName name="liander_2014_7A.A.42">#REF!</definedName>
    <definedName name="liander_2014_7A.A.43">#REF!</definedName>
    <definedName name="liander_2014_7A.A.44">#REF!</definedName>
    <definedName name="liander_2014_7A.A.45">#REF!</definedName>
    <definedName name="liander_2014_7A.A.46">#REF!</definedName>
    <definedName name="liander_2014_7A.A.47">#REF!</definedName>
    <definedName name="liander_2014_7A.A.48">#REF!</definedName>
    <definedName name="liander_2014_7A.A.49">#REF!</definedName>
    <definedName name="liander_2014_7A.A.50">#REF!</definedName>
    <definedName name="liander_2014_7A.A.51">#REF!</definedName>
    <definedName name="liander_2014_7B.A.21">#REF!</definedName>
    <definedName name="liander_2014_7B.A.22">#REF!</definedName>
    <definedName name="liander_2014_7B.A.23">#REF!</definedName>
    <definedName name="liander_2014_7B.A.24">#REF!</definedName>
    <definedName name="liander_2014_7B.A.25">#REF!</definedName>
    <definedName name="liander_2014_7B.A.26">#REF!</definedName>
    <definedName name="liander_2014_7B.A.27">#REF!</definedName>
    <definedName name="liander_2014_7B.A.28">#REF!</definedName>
    <definedName name="liander_2014_7B.A.29">#REF!</definedName>
    <definedName name="liander_2014_7B.A.30">#REF!</definedName>
    <definedName name="LIANDER_2014_INV_LOG">#REF!</definedName>
    <definedName name="LIANDER_2014_OO_LOG">#REF!</definedName>
    <definedName name="LIANDER_2014_OPEX_LOG">#REF!</definedName>
    <definedName name="liander_2015_2B.E.tot">#REF!</definedName>
    <definedName name="liander_2015_3A.A.1">#REF!</definedName>
    <definedName name="liander_2015_3A.A.10">#REF!</definedName>
    <definedName name="liander_2015_3A.A.11">#REF!</definedName>
    <definedName name="liander_2015_3A.A.12">#REF!</definedName>
    <definedName name="liander_2015_3A.A.13">#REF!</definedName>
    <definedName name="liander_2015_3A.A.15">#REF!</definedName>
    <definedName name="liander_2015_3A.A.2">#REF!</definedName>
    <definedName name="liander_2015_3A.A.3">#REF!</definedName>
    <definedName name="liander_2015_3A.A.4">#REF!</definedName>
    <definedName name="liander_2015_3A.A.5">#REF!</definedName>
    <definedName name="liander_2015_3A.A.6">#REF!</definedName>
    <definedName name="liander_2015_3A.A.7">#REF!</definedName>
    <definedName name="liander_2015_3A.A.8">#REF!</definedName>
    <definedName name="liander_2015_7A.A.21">#REF!</definedName>
    <definedName name="liander_2015_7A.A.22">#REF!</definedName>
    <definedName name="liander_2015_7A.A.23">#REF!</definedName>
    <definedName name="liander_2015_7A.A.24">#REF!</definedName>
    <definedName name="liander_2015_7A.A.25">#REF!</definedName>
    <definedName name="liander_2015_7A.A.26">#REF!</definedName>
    <definedName name="liander_2015_7A.A.27">#REF!</definedName>
    <definedName name="liander_2015_7A.A.28">#REF!</definedName>
    <definedName name="liander_2015_7A.A.29">#REF!</definedName>
    <definedName name="liander_2015_7A.A.30">#REF!</definedName>
    <definedName name="liander_2015_7A.A.31">#REF!</definedName>
    <definedName name="liander_2015_7A.A.41">#REF!</definedName>
    <definedName name="liander_2015_7A.A.42">#REF!</definedName>
    <definedName name="liander_2015_7A.A.43">#REF!</definedName>
    <definedName name="liander_2015_7A.A.44">#REF!</definedName>
    <definedName name="liander_2015_7A.A.45">#REF!</definedName>
    <definedName name="liander_2015_7A.A.46">#REF!</definedName>
    <definedName name="liander_2015_7A.A.47">#REF!</definedName>
    <definedName name="liander_2015_7A.A.48">#REF!</definedName>
    <definedName name="liander_2015_7A.A.49">#REF!</definedName>
    <definedName name="liander_2015_7A.A.50">#REF!</definedName>
    <definedName name="liander_2015_7A.A.51">#REF!</definedName>
    <definedName name="liander_2015_7B.A.21">#REF!</definedName>
    <definedName name="liander_2015_7B.A.22">#REF!</definedName>
    <definedName name="liander_2015_7B.A.23">#REF!</definedName>
    <definedName name="liander_2015_7B.A.24">#REF!</definedName>
    <definedName name="liander_2015_7B.A.25">#REF!</definedName>
    <definedName name="liander_2015_7B.A.26">#REF!</definedName>
    <definedName name="liander_2015_7B.A.27">#REF!</definedName>
    <definedName name="liander_2015_7B.A.28">#REF!</definedName>
    <definedName name="liander_2015_7B.A.29">#REF!</definedName>
    <definedName name="liander_2015_7B.A.30">#REF!</definedName>
    <definedName name="LIANDER_2015_INV_LOG">#REF!</definedName>
    <definedName name="LIANDER_2015_OO_LOG">#REF!</definedName>
    <definedName name="LIANDER_2015_OPEX_LOG">#REF!</definedName>
    <definedName name="Lijst_cat_EAV">'[2]Categorie-indeling AD'!$B$38:$B$45</definedName>
    <definedName name="Lijst_cat_EAV_Meerlengte">'[2]Categorie-indeling AD'!$B$50:$B$57</definedName>
    <definedName name="Lijst_cat_PAV">'[2]Categorie-indeling AD'!$B$26:$B$33</definedName>
    <definedName name="rendo_2014_2B.E.tot">#REF!</definedName>
    <definedName name="rendo_2014_3A.A.1">#REF!</definedName>
    <definedName name="rendo_2014_3A.A.10">#REF!</definedName>
    <definedName name="rendo_2014_3A.A.11">#REF!</definedName>
    <definedName name="rendo_2014_3A.A.12">#REF!</definedName>
    <definedName name="rendo_2014_3A.A.13">#REF!</definedName>
    <definedName name="rendo_2014_3A.A.15">#REF!</definedName>
    <definedName name="rendo_2014_3A.A.2">#REF!</definedName>
    <definedName name="rendo_2014_3A.A.3">#REF!</definedName>
    <definedName name="rendo_2014_3A.A.4">#REF!</definedName>
    <definedName name="rendo_2014_3A.A.5">#REF!</definedName>
    <definedName name="rendo_2014_3A.A.6">#REF!</definedName>
    <definedName name="rendo_2014_3A.A.7">#REF!</definedName>
    <definedName name="rendo_2014_3A.A.8">#REF!</definedName>
    <definedName name="rendo_2014_7A.A.21">#REF!</definedName>
    <definedName name="rendo_2014_7A.A.22">#REF!</definedName>
    <definedName name="rendo_2014_7A.A.23">#REF!</definedName>
    <definedName name="rendo_2014_7A.A.24">#REF!</definedName>
    <definedName name="rendo_2014_7A.A.25">#REF!</definedName>
    <definedName name="rendo_2014_7A.A.26">#REF!</definedName>
    <definedName name="rendo_2014_7A.A.27">#REF!</definedName>
    <definedName name="rendo_2014_7A.A.28">#REF!</definedName>
    <definedName name="rendo_2014_7A.A.29">#REF!</definedName>
    <definedName name="rendo_2014_7A.A.30">#REF!</definedName>
    <definedName name="rendo_2014_7A.A.31">#REF!</definedName>
    <definedName name="rendo_2014_7A.A.41">#REF!</definedName>
    <definedName name="rendo_2014_7A.A.42">#REF!</definedName>
    <definedName name="rendo_2014_7A.A.43">#REF!</definedName>
    <definedName name="rendo_2014_7A.A.44">#REF!</definedName>
    <definedName name="rendo_2014_7A.A.45">#REF!</definedName>
    <definedName name="rendo_2014_7A.A.46">#REF!</definedName>
    <definedName name="rendo_2014_7A.A.47">#REF!</definedName>
    <definedName name="rendo_2014_7A.A.48">#REF!</definedName>
    <definedName name="rendo_2014_7A.A.49">#REF!</definedName>
    <definedName name="rendo_2014_7A.A.50">#REF!</definedName>
    <definedName name="rendo_2014_7A.A.51">#REF!</definedName>
    <definedName name="rendo_2014_7B.A.21">#REF!</definedName>
    <definedName name="rendo_2014_7B.A.22">#REF!</definedName>
    <definedName name="rendo_2014_7B.A.23">#REF!</definedName>
    <definedName name="rendo_2014_7B.A.24">#REF!</definedName>
    <definedName name="rendo_2014_7B.A.25">#REF!</definedName>
    <definedName name="rendo_2014_7B.A.26">#REF!</definedName>
    <definedName name="rendo_2014_7B.A.27">#REF!</definedName>
    <definedName name="rendo_2014_7B.A.28">#REF!</definedName>
    <definedName name="rendo_2014_7B.A.29">#REF!</definedName>
    <definedName name="rendo_2014_7B.A.30">#REF!</definedName>
    <definedName name="RENDO_2014_INV_LOG">#REF!</definedName>
    <definedName name="RENDO_2014_OO_LOG">#REF!</definedName>
    <definedName name="RENDO_2014_OPEX_LOG">#REF!</definedName>
    <definedName name="rendo_2015_2B.E.tot">#REF!</definedName>
    <definedName name="rendo_2015_3A.A.1">#REF!</definedName>
    <definedName name="rendo_2015_3A.A.10">#REF!</definedName>
    <definedName name="rendo_2015_3A.A.11">#REF!</definedName>
    <definedName name="rendo_2015_3A.A.12">#REF!</definedName>
    <definedName name="rendo_2015_3A.A.13">#REF!</definedName>
    <definedName name="rendo_2015_3A.A.15">#REF!</definedName>
    <definedName name="rendo_2015_3A.A.2">#REF!</definedName>
    <definedName name="rendo_2015_3A.A.3">#REF!</definedName>
    <definedName name="rendo_2015_3A.A.4">#REF!</definedName>
    <definedName name="rendo_2015_3A.A.5">#REF!</definedName>
    <definedName name="rendo_2015_3A.A.6">#REF!</definedName>
    <definedName name="rendo_2015_3A.A.7">#REF!</definedName>
    <definedName name="rendo_2015_3A.A.8">#REF!</definedName>
    <definedName name="rendo_2015_7A.A.21">#REF!</definedName>
    <definedName name="rendo_2015_7A.A.22">#REF!</definedName>
    <definedName name="rendo_2015_7A.A.23">#REF!</definedName>
    <definedName name="rendo_2015_7A.A.24">#REF!</definedName>
    <definedName name="rendo_2015_7A.A.25">#REF!</definedName>
    <definedName name="rendo_2015_7A.A.26">#REF!</definedName>
    <definedName name="rendo_2015_7A.A.27">#REF!</definedName>
    <definedName name="rendo_2015_7A.A.28">#REF!</definedName>
    <definedName name="rendo_2015_7A.A.29">#REF!</definedName>
    <definedName name="rendo_2015_7A.A.30">#REF!</definedName>
    <definedName name="rendo_2015_7A.A.31">#REF!</definedName>
    <definedName name="rendo_2015_7A.A.41">#REF!</definedName>
    <definedName name="rendo_2015_7A.A.42">#REF!</definedName>
    <definedName name="rendo_2015_7A.A.43">#REF!</definedName>
    <definedName name="rendo_2015_7A.A.44">#REF!</definedName>
    <definedName name="rendo_2015_7A.A.45">#REF!</definedName>
    <definedName name="rendo_2015_7A.A.46">#REF!</definedName>
    <definedName name="rendo_2015_7A.A.47">#REF!</definedName>
    <definedName name="rendo_2015_7A.A.48">#REF!</definedName>
    <definedName name="rendo_2015_7A.A.49">#REF!</definedName>
    <definedName name="rendo_2015_7A.A.50">#REF!</definedName>
    <definedName name="rendo_2015_7A.A.51">#REF!</definedName>
    <definedName name="rendo_2015_7B.A.21">#REF!</definedName>
    <definedName name="rendo_2015_7B.A.22">#REF!</definedName>
    <definedName name="rendo_2015_7B.A.23">#REF!</definedName>
    <definedName name="rendo_2015_7B.A.24">#REF!</definedName>
    <definedName name="rendo_2015_7B.A.25">#REF!</definedName>
    <definedName name="rendo_2015_7B.A.26">#REF!</definedName>
    <definedName name="rendo_2015_7B.A.27">#REF!</definedName>
    <definedName name="rendo_2015_7B.A.28">#REF!</definedName>
    <definedName name="rendo_2015_7B.A.29">#REF!</definedName>
    <definedName name="rendo_2015_7B.A.30">#REF!</definedName>
    <definedName name="RENDO_2015_INV_LOG">#REF!</definedName>
    <definedName name="RENDO_2015_OO_LOG">#REF!</definedName>
    <definedName name="RENDO_2015_OPEX_LOG">#REF!</definedName>
    <definedName name="stedin_2014_2B.E.tot">#REF!</definedName>
    <definedName name="stedin_2014_3A.A.1">#REF!</definedName>
    <definedName name="stedin_2014_3A.A.10">#REF!</definedName>
    <definedName name="stedin_2014_3A.A.11">#REF!</definedName>
    <definedName name="stedin_2014_3A.A.12">#REF!</definedName>
    <definedName name="stedin_2014_3A.A.13">#REF!</definedName>
    <definedName name="stedin_2014_3A.A.15">#REF!</definedName>
    <definedName name="stedin_2014_3A.A.2">#REF!</definedName>
    <definedName name="stedin_2014_3A.A.3">#REF!</definedName>
    <definedName name="stedin_2014_3A.A.4">#REF!</definedName>
    <definedName name="stedin_2014_3A.A.5">#REF!</definedName>
    <definedName name="stedin_2014_3A.A.6">#REF!</definedName>
    <definedName name="stedin_2014_3A.A.7">#REF!</definedName>
    <definedName name="stedin_2014_3A.A.8">#REF!</definedName>
    <definedName name="stedin_2014_7A.A.21">#REF!</definedName>
    <definedName name="stedin_2014_7A.A.22">#REF!</definedName>
    <definedName name="stedin_2014_7A.A.23">#REF!</definedName>
    <definedName name="stedin_2014_7A.A.24">#REF!</definedName>
    <definedName name="stedin_2014_7A.A.25">#REF!</definedName>
    <definedName name="stedin_2014_7A.A.26">#REF!</definedName>
    <definedName name="stedin_2014_7A.A.27">#REF!</definedName>
    <definedName name="stedin_2014_7A.A.28">#REF!</definedName>
    <definedName name="stedin_2014_7A.A.29">#REF!</definedName>
    <definedName name="stedin_2014_7A.A.30">#REF!</definedName>
    <definedName name="stedin_2014_7A.A.31">#REF!</definedName>
    <definedName name="stedin_2014_7A.A.41">#REF!</definedName>
    <definedName name="stedin_2014_7A.A.42">#REF!</definedName>
    <definedName name="stedin_2014_7A.A.43">#REF!</definedName>
    <definedName name="stedin_2014_7A.A.44">#REF!</definedName>
    <definedName name="stedin_2014_7A.A.45">#REF!</definedName>
    <definedName name="stedin_2014_7A.A.46">#REF!</definedName>
    <definedName name="stedin_2014_7A.A.47">#REF!</definedName>
    <definedName name="stedin_2014_7A.A.48">#REF!</definedName>
    <definedName name="stedin_2014_7A.A.49">#REF!</definedName>
    <definedName name="stedin_2014_7A.A.50">#REF!</definedName>
    <definedName name="stedin_2014_7A.A.51">#REF!</definedName>
    <definedName name="stedin_2014_7B.A.21">#REF!</definedName>
    <definedName name="stedin_2014_7B.A.22">#REF!</definedName>
    <definedName name="stedin_2014_7B.A.23">#REF!</definedName>
    <definedName name="stedin_2014_7B.A.24">#REF!</definedName>
    <definedName name="stedin_2014_7B.A.25">#REF!</definedName>
    <definedName name="stedin_2014_7B.A.26">#REF!</definedName>
    <definedName name="stedin_2014_7B.A.27">#REF!</definedName>
    <definedName name="stedin_2014_7B.A.28">#REF!</definedName>
    <definedName name="stedin_2014_7B.A.29">#REF!</definedName>
    <definedName name="stedin_2014_7B.A.30">#REF!</definedName>
    <definedName name="STEDIN_2014_INV_LOG">#REF!</definedName>
    <definedName name="STEDIN_2014_OO_LOG">#REF!</definedName>
    <definedName name="STEDIN_2014_OPEX_LOG">#REF!</definedName>
    <definedName name="stedin_2015_2B.E.tot">#REF!</definedName>
    <definedName name="stedin_2015_3A.A.1">#REF!</definedName>
    <definedName name="stedin_2015_3A.A.10">#REF!</definedName>
    <definedName name="stedin_2015_3A.A.11">#REF!</definedName>
    <definedName name="stedin_2015_3A.A.12">#REF!</definedName>
    <definedName name="stedin_2015_3A.A.13">#REF!</definedName>
    <definedName name="stedin_2015_3A.A.15">#REF!</definedName>
    <definedName name="stedin_2015_3A.A.2">#REF!</definedName>
    <definedName name="stedin_2015_3A.A.3">#REF!</definedName>
    <definedName name="stedin_2015_3A.A.4">#REF!</definedName>
    <definedName name="stedin_2015_3A.A.5">#REF!</definedName>
    <definedName name="stedin_2015_3A.A.6">#REF!</definedName>
    <definedName name="stedin_2015_3A.A.7">#REF!</definedName>
    <definedName name="stedin_2015_3A.A.8">#REF!</definedName>
    <definedName name="stedin_2015_7A.A.21">#REF!</definedName>
    <definedName name="stedin_2015_7A.A.22">#REF!</definedName>
    <definedName name="stedin_2015_7A.A.23">#REF!</definedName>
    <definedName name="stedin_2015_7A.A.24">#REF!</definedName>
    <definedName name="stedin_2015_7A.A.25">#REF!</definedName>
    <definedName name="stedin_2015_7A.A.26">#REF!</definedName>
    <definedName name="stedin_2015_7A.A.27">#REF!</definedName>
    <definedName name="stedin_2015_7A.A.28">#REF!</definedName>
    <definedName name="stedin_2015_7A.A.29">#REF!</definedName>
    <definedName name="stedin_2015_7A.A.30">#REF!</definedName>
    <definedName name="stedin_2015_7A.A.31">#REF!</definedName>
    <definedName name="stedin_2015_7A.A.41">#REF!</definedName>
    <definedName name="stedin_2015_7A.A.42">#REF!</definedName>
    <definedName name="stedin_2015_7A.A.43">#REF!</definedName>
    <definedName name="stedin_2015_7A.A.44">#REF!</definedName>
    <definedName name="stedin_2015_7A.A.45">#REF!</definedName>
    <definedName name="stedin_2015_7A.A.46">#REF!</definedName>
    <definedName name="stedin_2015_7A.A.47">#REF!</definedName>
    <definedName name="stedin_2015_7A.A.48">#REF!</definedName>
    <definedName name="stedin_2015_7A.A.49">#REF!</definedName>
    <definedName name="stedin_2015_7A.A.50">#REF!</definedName>
    <definedName name="stedin_2015_7A.A.51">#REF!</definedName>
    <definedName name="stedin_2015_7B.A.21">#REF!</definedName>
    <definedName name="stedin_2015_7B.A.22">#REF!</definedName>
    <definedName name="stedin_2015_7B.A.23">#REF!</definedName>
    <definedName name="stedin_2015_7B.A.24">#REF!</definedName>
    <definedName name="stedin_2015_7B.A.25">#REF!</definedName>
    <definedName name="stedin_2015_7B.A.26">#REF!</definedName>
    <definedName name="stedin_2015_7B.A.27">#REF!</definedName>
    <definedName name="stedin_2015_7B.A.28">#REF!</definedName>
    <definedName name="stedin_2015_7B.A.29">#REF!</definedName>
    <definedName name="stedin_2015_7B.A.30">#REF!</definedName>
    <definedName name="STEDIN_2015_INV_LOG">#REF!</definedName>
    <definedName name="STEDIN_2015_OO_LOG">#REF!</definedName>
    <definedName name="STEDIN_2015_OPEX_LOG">#REF!</definedName>
    <definedName name="VastrechtRC">#REF!</definedName>
    <definedName name="VerbruikstarRC" localSheetId="4">[1]Tarievenvoorstel!#REF!</definedName>
    <definedName name="wacc_exc_tax" localSheetId="3">#REF!</definedName>
    <definedName name="westland_2014_2B.E.tot">#REF!</definedName>
    <definedName name="westland_2014_3A.A.1">#REF!</definedName>
    <definedName name="westland_2014_3A.A.10">#REF!</definedName>
    <definedName name="westland_2014_3A.A.11">#REF!</definedName>
    <definedName name="westland_2014_3A.A.12">#REF!</definedName>
    <definedName name="westland_2014_3A.A.13">#REF!</definedName>
    <definedName name="westland_2014_3A.A.15">#REF!</definedName>
    <definedName name="westland_2014_3A.A.2">#REF!</definedName>
    <definedName name="westland_2014_3A.A.3">#REF!</definedName>
    <definedName name="westland_2014_3A.A.4">#REF!</definedName>
    <definedName name="westland_2014_3A.A.5">#REF!</definedName>
    <definedName name="westland_2014_3A.A.6">#REF!</definedName>
    <definedName name="westland_2014_3A.A.7">#REF!</definedName>
    <definedName name="westland_2014_3A.A.8">#REF!</definedName>
    <definedName name="westland_2014_7A.A.21">#REF!</definedName>
    <definedName name="westland_2014_7A.A.22">#REF!</definedName>
    <definedName name="westland_2014_7A.A.23">#REF!</definedName>
    <definedName name="westland_2014_7A.A.24">#REF!</definedName>
    <definedName name="westland_2014_7A.A.25">#REF!</definedName>
    <definedName name="westland_2014_7A.A.26">#REF!</definedName>
    <definedName name="westland_2014_7A.A.27">#REF!</definedName>
    <definedName name="westland_2014_7A.A.28">#REF!</definedName>
    <definedName name="westland_2014_7A.A.29">#REF!</definedName>
    <definedName name="westland_2014_7A.A.30">#REF!</definedName>
    <definedName name="westland_2014_7A.A.31">#REF!</definedName>
    <definedName name="westland_2014_7A.A.41">#REF!</definedName>
    <definedName name="westland_2014_7A.A.42">#REF!</definedName>
    <definedName name="westland_2014_7A.A.43">#REF!</definedName>
    <definedName name="westland_2014_7A.A.44">#REF!</definedName>
    <definedName name="westland_2014_7A.A.45">#REF!</definedName>
    <definedName name="westland_2014_7A.A.46">#REF!</definedName>
    <definedName name="westland_2014_7A.A.47">#REF!</definedName>
    <definedName name="westland_2014_7A.A.48">#REF!</definedName>
    <definedName name="westland_2014_7A.A.49">#REF!</definedName>
    <definedName name="westland_2014_7A.A.50">#REF!</definedName>
    <definedName name="westland_2014_7A.A.51">#REF!</definedName>
    <definedName name="westland_2014_7B.A.21">#REF!</definedName>
    <definedName name="westland_2014_7B.A.22">#REF!</definedName>
    <definedName name="westland_2014_7B.A.23">#REF!</definedName>
    <definedName name="westland_2014_7B.A.24">#REF!</definedName>
    <definedName name="westland_2014_7B.A.25">#REF!</definedName>
    <definedName name="westland_2014_7B.A.26">#REF!</definedName>
    <definedName name="westland_2014_7B.A.27">#REF!</definedName>
    <definedName name="westland_2014_7B.A.28">#REF!</definedName>
    <definedName name="westland_2014_7B.A.29">#REF!</definedName>
    <definedName name="westland_2014_7B.A.30">#REF!</definedName>
    <definedName name="WESTLAND_2014_INV_LOG">#REF!</definedName>
    <definedName name="WESTLAND_2014_OO_LOG">#REF!</definedName>
    <definedName name="WESTLAND_2014_OPEX_LOG">#REF!</definedName>
    <definedName name="westland_2015_2B.E.tot">#REF!</definedName>
    <definedName name="westland_2015_3A.A.1">#REF!</definedName>
    <definedName name="westland_2015_3A.A.10">#REF!</definedName>
    <definedName name="westland_2015_3A.A.11">#REF!</definedName>
    <definedName name="westland_2015_3A.A.12">#REF!</definedName>
    <definedName name="westland_2015_3A.A.13">#REF!</definedName>
    <definedName name="westland_2015_3A.A.15">#REF!</definedName>
    <definedName name="westland_2015_3A.A.2">#REF!</definedName>
    <definedName name="westland_2015_3A.A.3">#REF!</definedName>
    <definedName name="westland_2015_3A.A.4">#REF!</definedName>
    <definedName name="westland_2015_3A.A.5">#REF!</definedName>
    <definedName name="westland_2015_3A.A.6">#REF!</definedName>
    <definedName name="westland_2015_3A.A.7">#REF!</definedName>
    <definedName name="westland_2015_3A.A.8">#REF!</definedName>
    <definedName name="westland_2015_7A.A.21">#REF!</definedName>
    <definedName name="westland_2015_7A.A.22">#REF!</definedName>
    <definedName name="westland_2015_7A.A.23">#REF!</definedName>
    <definedName name="westland_2015_7A.A.24">#REF!</definedName>
    <definedName name="westland_2015_7A.A.25">#REF!</definedName>
    <definedName name="westland_2015_7A.A.26">#REF!</definedName>
    <definedName name="westland_2015_7A.A.27">#REF!</definedName>
    <definedName name="westland_2015_7A.A.28">#REF!</definedName>
    <definedName name="westland_2015_7A.A.29">#REF!</definedName>
    <definedName name="westland_2015_7A.A.30">#REF!</definedName>
    <definedName name="westland_2015_7A.A.31">#REF!</definedName>
    <definedName name="westland_2015_7A.A.41">#REF!</definedName>
    <definedName name="westland_2015_7A.A.42">#REF!</definedName>
    <definedName name="westland_2015_7A.A.43">#REF!</definedName>
    <definedName name="westland_2015_7A.A.44">#REF!</definedName>
    <definedName name="westland_2015_7A.A.45">#REF!</definedName>
    <definedName name="westland_2015_7A.A.46">#REF!</definedName>
    <definedName name="westland_2015_7A.A.47">#REF!</definedName>
    <definedName name="westland_2015_7A.A.48">#REF!</definedName>
    <definedName name="westland_2015_7A.A.49">#REF!</definedName>
    <definedName name="westland_2015_7A.A.50">#REF!</definedName>
    <definedName name="westland_2015_7A.A.51">#REF!</definedName>
    <definedName name="westland_2015_7B.A.21">#REF!</definedName>
    <definedName name="westland_2015_7B.A.22">#REF!</definedName>
    <definedName name="westland_2015_7B.A.23">#REF!</definedName>
    <definedName name="westland_2015_7B.A.24">#REF!</definedName>
    <definedName name="westland_2015_7B.A.25">#REF!</definedName>
    <definedName name="westland_2015_7B.A.26">#REF!</definedName>
    <definedName name="westland_2015_7B.A.27">#REF!</definedName>
    <definedName name="westland_2015_7B.A.28">#REF!</definedName>
    <definedName name="westland_2015_7B.A.29">#REF!</definedName>
    <definedName name="westland_2015_7B.A.30">#REF!</definedName>
    <definedName name="WESTLAND_2015_INV_LOG">#REF!</definedName>
    <definedName name="WESTLAND_2015_OO_LOG">#REF!</definedName>
    <definedName name="WESTLAND_2015_OPEX_LOG">#REF!</definedName>
  </definedNames>
  <calcPr calcId="171027"/>
</workbook>
</file>

<file path=xl/calcChain.xml><?xml version="1.0" encoding="utf-8"?>
<calcChain xmlns="http://schemas.openxmlformats.org/spreadsheetml/2006/main">
  <c r="E192" i="4" l="1"/>
  <c r="B2" i="4" l="1"/>
  <c r="E215" i="4" l="1"/>
  <c r="E208" i="4" l="1"/>
  <c r="E207" i="4"/>
  <c r="E189" i="4" l="1"/>
  <c r="E193" i="4"/>
  <c r="E197" i="4" l="1"/>
  <c r="E164" i="4" l="1"/>
  <c r="E163" i="4"/>
  <c r="E176" i="4"/>
  <c r="E178" i="4" s="1"/>
  <c r="E165" i="4" l="1"/>
  <c r="C2" i="9" l="1"/>
  <c r="C2" i="8"/>
  <c r="E160" i="4"/>
  <c r="E159" i="4"/>
  <c r="E156" i="4"/>
  <c r="E155" i="4"/>
  <c r="E154" i="4"/>
  <c r="E196" i="4"/>
  <c r="E167" i="4" l="1"/>
  <c r="E169" i="4" s="1"/>
  <c r="E157" i="4"/>
  <c r="E161" i="4"/>
</calcChain>
</file>

<file path=xl/sharedStrings.xml><?xml version="1.0" encoding="utf-8"?>
<sst xmlns="http://schemas.openxmlformats.org/spreadsheetml/2006/main" count="442" uniqueCount="179">
  <si>
    <t>Eenheid</t>
  </si>
  <si>
    <t>Kleinverbruik (t/m 40 m3/h)</t>
  </si>
  <si>
    <t>Vastrecht (TOVT)</t>
  </si>
  <si>
    <t>Capaciteitsafhankelijk tarief (TAVTc)</t>
  </si>
  <si>
    <t>Profielgrootverbruik ( &gt;40 m3/h)</t>
  </si>
  <si>
    <t>Telemetriegrootverbruik (&lt; 16 bar)</t>
  </si>
  <si>
    <t>Capaciteitsafhankelijk tarief (TAVTc) lage druk</t>
  </si>
  <si>
    <t>Capaciteitsafhankelijk tarief (TAVTc) hoge druk</t>
  </si>
  <si>
    <t>Capaciteitsafhankelijk tarief (TAVTc) standaard</t>
  </si>
  <si>
    <t>Periodieke Aansluitvergoeding aansluitingen t/m 40 m3/h</t>
  </si>
  <si>
    <t>Lage druk aansluitingen</t>
  </si>
  <si>
    <t>0 t/m 10 m3(n)/h</t>
  </si>
  <si>
    <t>10 t/m 16 m3(n)/h</t>
  </si>
  <si>
    <t>16 t/m 25 m3(n)/h</t>
  </si>
  <si>
    <t>25 t/m 40 m3(n)/h</t>
  </si>
  <si>
    <t>Hoge druk aansluitingen</t>
  </si>
  <si>
    <t>Periodieke Aansluitvergoeding aansluitingen groter dan 40 m3/h</t>
  </si>
  <si>
    <t>40 t/m 65 m3(n)/h</t>
  </si>
  <si>
    <t>65 t/m 100 m3(n)/h</t>
  </si>
  <si>
    <t>100 t/m 160 m3(n)/h</t>
  </si>
  <si>
    <t>160 t/m 250 m3(n)/h</t>
  </si>
  <si>
    <t>250 t/m 400 m3(n)/h</t>
  </si>
  <si>
    <t>400 t/m 650 m3(n)/h</t>
  </si>
  <si>
    <t>650 t/m 1000 m3(n)/h</t>
  </si>
  <si>
    <t>1000 t/m 1600 m3(n)/h</t>
  </si>
  <si>
    <t>1600 t/m 2500 m3(n)/h</t>
  </si>
  <si>
    <t>vanaf 2500 m3(n)/h</t>
  </si>
  <si>
    <t>Bijdragen Eenmalige Aansluitvergoeding t/m 40 m3(n)/h - aansluiting t/m 25 meter</t>
  </si>
  <si>
    <t>Bijdragen Eenmalige Aansluitvergoeding t/m 40 m3(n)/h - meerlengte &gt; 25 meter</t>
  </si>
  <si>
    <t>Bijdragen Eenmalige Aansluitvergoeding &gt; 40 m3(n)/h</t>
  </si>
  <si>
    <t>TARIEVENMANDJE</t>
  </si>
  <si>
    <t>TRANSPORTTARIEVEN GAS</t>
  </si>
  <si>
    <t>Legenda celkleuren</t>
  </si>
  <si>
    <t>Berekende waarde</t>
  </si>
  <si>
    <t>Informatie die is ingevuld door ACM</t>
  </si>
  <si>
    <t>Invuldatum:</t>
  </si>
  <si>
    <t>Code bedrijf</t>
  </si>
  <si>
    <t>Naam bedrijf</t>
  </si>
  <si>
    <t>Adres</t>
  </si>
  <si>
    <t>Postcode</t>
  </si>
  <si>
    <t>Plaats</t>
  </si>
  <si>
    <t>Contactpersoon</t>
  </si>
  <si>
    <t>Telefoonnummer</t>
  </si>
  <si>
    <t>E-mailadres</t>
  </si>
  <si>
    <t>ACM</t>
  </si>
  <si>
    <t>Postbus 16326</t>
  </si>
  <si>
    <t>2500 BH  Den Haag</t>
  </si>
  <si>
    <t>Telefoonnummer: 070 - 72 22 000</t>
  </si>
  <si>
    <t>Telefaxnummer: 070 - 72 22 355</t>
  </si>
  <si>
    <t>E-mailadres: codatahelpdesk@acm.nl</t>
  </si>
  <si>
    <t>Transportdienst</t>
  </si>
  <si>
    <t>EUR/jaar</t>
  </si>
  <si>
    <t>Aansluitdienst</t>
  </si>
  <si>
    <t>EUR</t>
  </si>
  <si>
    <t>EUR/m</t>
  </si>
  <si>
    <t>Tariefmutaties</t>
  </si>
  <si>
    <t>Verwachte tariefmutatie Transportdienst</t>
  </si>
  <si>
    <t>Verwachte mutatie niet-vastrecht KV en PGV tarieven</t>
  </si>
  <si>
    <t>Verwachte tariefmutatie Aansluitdienst</t>
  </si>
  <si>
    <t>Omzet transportdienst</t>
  </si>
  <si>
    <t>Omzet aansluitdienst</t>
  </si>
  <si>
    <t>BEOORDELING OMZET</t>
  </si>
  <si>
    <t>TRANSPORTDIENST</t>
  </si>
  <si>
    <t>KLEINVERBRUIK</t>
  </si>
  <si>
    <t>Vastrecht</t>
  </si>
  <si>
    <t>Capaciteits-afhankelijk tarief</t>
  </si>
  <si>
    <t>PROFIELGROOTVERBRUIK</t>
  </si>
  <si>
    <t>TELEMETRIEGROOTVERBRUIK</t>
  </si>
  <si>
    <t>EXTRA HOGE DRUK (≥ 16 bar)</t>
  </si>
  <si>
    <t>AANSLUITDIENST</t>
  </si>
  <si>
    <t>Eénmalige aansluitvergoeding</t>
  </si>
  <si>
    <t>Periodieke aansluitvergoeding</t>
  </si>
  <si>
    <t>Meerlengtevergoeding</t>
  </si>
  <si>
    <t>CONTROLE</t>
  </si>
  <si>
    <t>OVERIGE OPMERKINGEN</t>
  </si>
  <si>
    <t/>
  </si>
  <si>
    <t>Nr.</t>
  </si>
  <si>
    <t>Onderwerp</t>
  </si>
  <si>
    <t>Ja / Nee</t>
  </si>
  <si>
    <t>Toelichting</t>
  </si>
  <si>
    <t>Zijn de rekenvolumes per tariefdrager gelijk aan de door ACM ingevulde rekenvolumes?</t>
  </si>
  <si>
    <t>Zijn in het tarievenvoorstel alle decimalen van alle tarieven zichtbaar?</t>
  </si>
  <si>
    <t>Is het gebruikte aantal decimalen voor vastrechttarieven, voor capaciteitstarieven en voor periodieke aansluitvergoedingen maximaal vier en voor aansluittarieven maximaal twee?</t>
  </si>
  <si>
    <t>Is het vastrecht kleinverbruik op nul decimalen afgerond gelijk aan het uniforme vastrecht van EUR 18? Zo nee, waarom niet?</t>
  </si>
  <si>
    <t>Is er in de categorie telemetriegrootverbruikers een keuze gemaakt tussen een ongedifferentieerd capaciteitstarief of op druk gebaseerde capaciteitstarieven? Zo nee, waarom niet?</t>
  </si>
  <si>
    <t>Wijken de afzonderlijke transportdiensttarieven meer af dan 4 procentpunt t.o.v. het tarief van vorig jaar inclusief de verwachte tariefmutaties?</t>
  </si>
  <si>
    <t>Wijken de afzonderlijke aansluitdiensttarieven meer af dan 4 procentpunt t.o.v. het tarief van vorig jaar inclusief de verwachte tariefmutaties?</t>
  </si>
  <si>
    <t>NB1</t>
  </si>
  <si>
    <t>Indien voor een bepaald tarief de 4 procentpunt afwijking wordt overschreden, dient voor dit tarief een kostenonderbouwing te worden aangeleverd waaruit blijkt dat de afwijking van de verwachte tariefmutatie noodzakelijk is om tot een kostengeoriënteerd tarief te komen.</t>
  </si>
  <si>
    <t>Deze kostenonderbouwing dient gelijktijdig met de eerste versie van dit tariefvoorstel te worden aangeleverd bij de ACM.</t>
  </si>
  <si>
    <t>NB2</t>
  </si>
  <si>
    <t>ACM houdt zich het recht voor om de tarieven ook op andere punten te toetsen dan de punten die op dit werkblad zijn opgenoemd.</t>
  </si>
  <si>
    <t>Contactgegevens</t>
  </si>
  <si>
    <t>Autoriteit Consument en Markt - Directie Energie</t>
  </si>
  <si>
    <t>Datawaarde / parameter</t>
  </si>
  <si>
    <t>Waarde die wordt opgehaald van een andere locatie (zonder berekening)</t>
  </si>
  <si>
    <t>Celwaarde (uitkomst van een berekening) die een eindresultaat vormt</t>
  </si>
  <si>
    <t>Cel(waarde) niet van toepassing</t>
  </si>
  <si>
    <t>Rekenvolume</t>
  </si>
  <si>
    <t>Tarief</t>
  </si>
  <si>
    <t>EUR/jaar/m3/h</t>
  </si>
  <si>
    <t>EUR, pp 2017</t>
  </si>
  <si>
    <t xml:space="preserve">Vastrecht Kleinverbruik (KV) en Profielgrootverbruik (PGV) </t>
  </si>
  <si>
    <t>Rekenvolumes Transportdienst 2017-2021</t>
  </si>
  <si>
    <t>Rekenvolumes Aansluitdienst 2017-2021</t>
  </si>
  <si>
    <t>Rekenvolumes Transport- en Aansluitdienst Extra Hoge Druk 2017-2021</t>
  </si>
  <si>
    <t>Legenda</t>
  </si>
  <si>
    <t>&lt; 200mbar</t>
  </si>
  <si>
    <t xml:space="preserve">LD:     </t>
  </si>
  <si>
    <r>
      <t xml:space="preserve">HD:    </t>
    </r>
    <r>
      <rPr>
        <sz val="10"/>
        <color theme="1"/>
        <rFont val="Calibri"/>
        <family val="2"/>
      </rPr>
      <t/>
    </r>
  </si>
  <si>
    <t>≥ 200 mbar en &lt; 16 bar</t>
  </si>
  <si>
    <t>EHD:</t>
  </si>
  <si>
    <t>≥ 16 bar</t>
  </si>
  <si>
    <t>Tarieven zijn excl. BTW</t>
  </si>
  <si>
    <t>Eenmalige Aansluitvergoeding &gt; 40 m3(n)/h (alleen aansluitpunt) EHD</t>
  </si>
  <si>
    <t>Transportdienst EHD (&gt;= 16 bar)</t>
  </si>
  <si>
    <t>vanaf 40 m3(n)/h</t>
  </si>
  <si>
    <t>Periodieke Aansluitvergoeding &gt; 40 m3(n)/h (alleen aansluitpunt) EHD</t>
  </si>
  <si>
    <t>Controle Totale Inkomsten en rekenvolume in Tarievenvoorstel</t>
  </si>
  <si>
    <t>Controle Toegestane Totale Inkomsten</t>
  </si>
  <si>
    <t>Controle Rekenvolume</t>
  </si>
  <si>
    <t>Totaal Rekenvolume</t>
  </si>
  <si>
    <t>Totaal Rekenvolume aangepast</t>
  </si>
  <si>
    <t>BEOORDELING</t>
  </si>
  <si>
    <t>Omzet EHD</t>
  </si>
  <si>
    <t>Categorie verwachte mutatie</t>
  </si>
  <si>
    <t>Categorie A</t>
  </si>
  <si>
    <t>Categorie B</t>
  </si>
  <si>
    <t>Categorie C</t>
  </si>
  <si>
    <t xml:space="preserve">Verwachte mutatie vastrecht KV en PGV </t>
  </si>
  <si>
    <t>Categorie D</t>
  </si>
  <si>
    <t>Categorie E</t>
  </si>
  <si>
    <t>A</t>
  </si>
  <si>
    <t xml:space="preserve">Verwachte mutatie tarieven Telemetrie </t>
  </si>
  <si>
    <t>B</t>
  </si>
  <si>
    <t>C</t>
  </si>
  <si>
    <t>D</t>
  </si>
  <si>
    <t>E</t>
  </si>
  <si>
    <t>%</t>
  </si>
  <si>
    <t>Verwachte tariefmutatie EHD</t>
  </si>
  <si>
    <t>Verwachte mutatie EHD totaal</t>
  </si>
  <si>
    <t>#</t>
  </si>
  <si>
    <t>Verwachte mutatie AD PAV</t>
  </si>
  <si>
    <t>Verwachte mutatie AD EAV</t>
  </si>
  <si>
    <t>Categorie F</t>
  </si>
  <si>
    <t>F</t>
  </si>
  <si>
    <t>Totale Inkomsten 2018 inclusief correcties</t>
  </si>
  <si>
    <t>EUR, pp 2018</t>
  </si>
  <si>
    <t>bron: TI berekening 2018 Gas</t>
  </si>
  <si>
    <t>Omzet 2018 voor de transportdienst: kleinverbruikers</t>
  </si>
  <si>
    <t>Omzet 2018 voor de transportdienst: profielgrootverbruikers</t>
  </si>
  <si>
    <t xml:space="preserve">Omzet 2018 voor de transportdienst: telemetriegrootverbruikers </t>
  </si>
  <si>
    <t xml:space="preserve">Omzet 2018 voor de aansluitdienst t/m 40m3/h </t>
  </si>
  <si>
    <t>Omzet 2018 voor de aansluitdienst vanaf 40m3/h</t>
  </si>
  <si>
    <t>Omzet 2018 voor de transportdienst: EHD</t>
  </si>
  <si>
    <t xml:space="preserve">Omzet 2018 voor de aansluitdienst vanaf 40m3/h: EHD </t>
  </si>
  <si>
    <t>Omzet tarievenvoorstel 2018</t>
  </si>
  <si>
    <t>Richtbedrag TI Transport 2018, inclusief correcties</t>
  </si>
  <si>
    <t>Vastrecht Kleinverbruik (KV) en Profielgrootverbruik (PGV) 2018</t>
  </si>
  <si>
    <t xml:space="preserve">Richtbedrag TI Transport 2018 zonder vastrecht KV en PGV </t>
  </si>
  <si>
    <t>Richtbedrag TI AD PAV 2018 (incl. correcties)</t>
  </si>
  <si>
    <t>Richtbedrag TI AD EAV 2018 (incl. correcties)</t>
  </si>
  <si>
    <t>Richtbedrag TI EHD 2018 (incl. correcties)</t>
  </si>
  <si>
    <t>TI Transportdienst 2017 zonder vastrecht KV en PGV</t>
  </si>
  <si>
    <t>Informatieverzoek tarievenmandje transporttarieven gas 2018</t>
  </si>
  <si>
    <t>Tarievenmandje transporttarieven gas 2018</t>
  </si>
  <si>
    <t>Is het bedrag "Totale Inkomsten 2018 inclusief correcties" in het tabblad Tarievenvoorstel ongewijzigd? Zo nee, waarom niet?</t>
  </si>
  <si>
    <t>Wijkt de verdeling van de inkomsten over de transportdienst en de aansluitdienst in het tarievenvoorstel meer dan 1 procentpunt af van de verdeling volgens de richtbedragen zoals opgenomen in de spreadsheet TI-berekeningen Gas 2018? Zo ja, waarom?</t>
  </si>
  <si>
    <t>TI EHD 2017</t>
  </si>
  <si>
    <t>TI AD EAV 2017</t>
  </si>
  <si>
    <t>TI AD PAV 2017</t>
  </si>
  <si>
    <t>TI Transport 2017</t>
  </si>
  <si>
    <t>bron: Somproduct tarieven 2017 * RV 2018</t>
  </si>
  <si>
    <t>bron: RV 2018</t>
  </si>
  <si>
    <t>17.0558.52</t>
  </si>
  <si>
    <t>Enexis</t>
  </si>
  <si>
    <t>Den Bosch</t>
  </si>
  <si>
    <t>ja</t>
  </si>
  <si>
    <t>nee</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</si>
</sst>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quot;€&quot;\ * #,##0.00_ ;_ &quot;€&quot;\ * \-#,##0.00_ ;_ &quot;€&quot;\ * &quot;-&quot;??_ ;_ @_ "/>
    <numFmt numFmtId="43" formatCode="_ * #,##0.00_ ;_ * \-#,##0.00_ ;_ * &quot;-&quot;??_ ;_ @_ "/>
    <numFmt numFmtId="164" formatCode="_ * #,##0_ ;_ * \-#,##0_ ;_ * &quot;-&quot;??_ ;_ @_ "/>
    <numFmt numFmtId="165" formatCode="_([$€]* #,##0.00_);_([$€]* \(#,##0.00\);_([$€]* &quot;-&quot;??_);_(@_)"/>
    <numFmt numFmtId="166" formatCode="_(* #,##0.00_);_(* \(#,##0.00\);_(* &quot;-&quot;??_);_(@_)"/>
    <numFmt numFmtId="167" formatCode="_-* #,##0.00_-;_-* #,##0.00\-;_-* &quot;-&quot;??_-;_-@_-"/>
    <numFmt numFmtId="168" formatCode="_-[$€]\ * #,##0.00_-;_-[$€]\ * #,##0.00\-;_-[$€]\ * &quot;-&quot;??_-;_-@_-"/>
    <numFmt numFmtId="169" formatCode="0.0%"/>
    <numFmt numFmtId="170" formatCode="_ * #,##0.0000_ ;_ * \-#,##0.0000_ ;_ * &quot;-&quot;??_ ;_ @_ "/>
  </numFmts>
  <fonts count="66">
    <font>
      <sz val="11"/>
      <color theme="1"/>
      <name val="Calibri"/>
      <family val="2"/>
      <scheme val="minor"/>
    </font>
    <font>
      <sz val="11"/>
      <color theme="1"/>
      <name val="Calibri"/>
      <family val="2"/>
      <scheme val="minor"/>
    </font>
    <font>
      <sz val="10"/>
      <color theme="1"/>
      <name val="Arial"/>
      <family val="2"/>
    </font>
    <font>
      <b/>
      <sz val="12"/>
      <color theme="0"/>
      <name val="Arial"/>
      <family val="2"/>
    </font>
    <font>
      <b/>
      <sz val="10"/>
      <color theme="1"/>
      <name val="Arial"/>
      <family val="2"/>
    </font>
    <font>
      <sz val="10"/>
      <name val="Arial"/>
      <family val="2"/>
    </font>
    <font>
      <sz val="10"/>
      <name val="DTLArgoT"/>
    </font>
    <font>
      <sz val="10"/>
      <color indexed="8"/>
      <name val="MS Sans Serif"/>
      <family val="2"/>
    </font>
    <font>
      <sz val="10"/>
      <color indexed="8"/>
      <name val="EYInterstate Light"/>
      <family val="2"/>
    </font>
    <font>
      <sz val="11"/>
      <color indexed="8"/>
      <name val="Calibri"/>
      <family val="2"/>
    </font>
    <font>
      <sz val="10"/>
      <color indexed="9"/>
      <name val="EYInterstate Light"/>
      <family val="2"/>
    </font>
    <font>
      <sz val="11"/>
      <color indexed="9"/>
      <name val="Calibri"/>
      <family val="2"/>
    </font>
    <font>
      <sz val="11"/>
      <color indexed="20"/>
      <name val="Calibri"/>
      <family val="2"/>
    </font>
    <font>
      <sz val="10"/>
      <color indexed="20"/>
      <name val="EYInterstate Light"/>
      <family val="2"/>
    </font>
    <font>
      <b/>
      <sz val="11"/>
      <color indexed="52"/>
      <name val="Calibri"/>
      <family val="2"/>
    </font>
    <font>
      <b/>
      <sz val="10"/>
      <color indexed="52"/>
      <name val="EYInterstate Light"/>
      <family val="2"/>
    </font>
    <font>
      <b/>
      <sz val="11"/>
      <color indexed="9"/>
      <name val="Calibri"/>
      <family val="2"/>
    </font>
    <font>
      <b/>
      <sz val="10"/>
      <color indexed="9"/>
      <name val="EYInterstate Light"/>
      <family val="2"/>
    </font>
    <font>
      <sz val="12"/>
      <name val="Times New Roman"/>
      <family val="1"/>
    </font>
    <font>
      <i/>
      <sz val="11"/>
      <color indexed="23"/>
      <name val="Calibri"/>
      <family val="2"/>
    </font>
    <font>
      <i/>
      <sz val="10"/>
      <color indexed="23"/>
      <name val="EYInterstate Light"/>
      <family val="2"/>
    </font>
    <font>
      <sz val="11"/>
      <color indexed="52"/>
      <name val="Calibri"/>
      <family val="2"/>
    </font>
    <font>
      <sz val="11"/>
      <color indexed="17"/>
      <name val="Calibri"/>
      <family val="2"/>
    </font>
    <font>
      <sz val="10"/>
      <color indexed="17"/>
      <name val="EYInterstate Light"/>
      <family val="2"/>
    </font>
    <font>
      <b/>
      <sz val="8"/>
      <name val="Arial"/>
      <family val="2"/>
    </font>
    <font>
      <b/>
      <sz val="15"/>
      <color indexed="56"/>
      <name val="Calibri"/>
      <family val="2"/>
    </font>
    <font>
      <b/>
      <sz val="15"/>
      <color indexed="56"/>
      <name val="EYInterstate Light"/>
      <family val="2"/>
    </font>
    <font>
      <b/>
      <sz val="13"/>
      <color indexed="56"/>
      <name val="Calibri"/>
      <family val="2"/>
    </font>
    <font>
      <b/>
      <sz val="13"/>
      <color indexed="56"/>
      <name val="EYInterstate Light"/>
      <family val="2"/>
    </font>
    <font>
      <b/>
      <sz val="11"/>
      <color indexed="56"/>
      <name val="Calibri"/>
      <family val="2"/>
    </font>
    <font>
      <b/>
      <sz val="11"/>
      <color indexed="56"/>
      <name val="EYInterstate Light"/>
      <family val="2"/>
    </font>
    <font>
      <sz val="11"/>
      <color indexed="62"/>
      <name val="Calibri"/>
      <family val="2"/>
    </font>
    <font>
      <sz val="10"/>
      <color indexed="62"/>
      <name val="EYInterstate Light"/>
      <family val="2"/>
    </font>
    <font>
      <sz val="11"/>
      <name val="Verdana"/>
      <family val="2"/>
    </font>
    <font>
      <sz val="10"/>
      <color indexed="52"/>
      <name val="EYInterstate Light"/>
      <family val="2"/>
    </font>
    <font>
      <sz val="11"/>
      <color indexed="60"/>
      <name val="Calibri"/>
      <family val="2"/>
    </font>
    <font>
      <sz val="10"/>
      <color indexed="60"/>
      <name val="EYInterstate Light"/>
      <family val="2"/>
    </font>
    <font>
      <sz val="9"/>
      <name val="Verdana"/>
      <family val="2"/>
    </font>
    <font>
      <sz val="10"/>
      <name val="Comic Sans MS"/>
      <family val="4"/>
    </font>
    <font>
      <b/>
      <sz val="11"/>
      <color indexed="63"/>
      <name val="Calibri"/>
      <family val="2"/>
    </font>
    <font>
      <b/>
      <sz val="10"/>
      <color indexed="63"/>
      <name val="EYInterstate Light"/>
      <family val="2"/>
    </font>
    <font>
      <sz val="9"/>
      <name val="Arial"/>
      <family val="2"/>
    </font>
    <font>
      <sz val="11"/>
      <name val="Essent Proforma"/>
    </font>
    <font>
      <b/>
      <sz val="18"/>
      <color indexed="56"/>
      <name val="Cambria"/>
      <family val="2"/>
    </font>
    <font>
      <b/>
      <sz val="11"/>
      <color indexed="8"/>
      <name val="Calibri"/>
      <family val="2"/>
    </font>
    <font>
      <b/>
      <sz val="10"/>
      <color indexed="8"/>
      <name val="EYInterstate Light"/>
      <family val="2"/>
    </font>
    <font>
      <sz val="11"/>
      <color indexed="10"/>
      <name val="Calibri"/>
      <family val="2"/>
    </font>
    <font>
      <sz val="10"/>
      <color indexed="10"/>
      <name val="EYInterstate Light"/>
      <family val="2"/>
    </font>
    <font>
      <sz val="8"/>
      <name val="Arial"/>
      <family val="2"/>
    </font>
    <font>
      <b/>
      <sz val="10"/>
      <name val="Arial"/>
      <family val="2"/>
    </font>
    <font>
      <sz val="10"/>
      <color indexed="8"/>
      <name val="Arial"/>
      <family val="2"/>
    </font>
    <font>
      <sz val="10"/>
      <color indexed="10"/>
      <name val="Arial"/>
      <family val="2"/>
    </font>
    <font>
      <b/>
      <sz val="10"/>
      <color indexed="9"/>
      <name val="Arial"/>
      <family val="2"/>
    </font>
    <font>
      <b/>
      <sz val="24"/>
      <color indexed="9"/>
      <name val="Arial"/>
      <family val="2"/>
    </font>
    <font>
      <b/>
      <sz val="14"/>
      <color indexed="9"/>
      <name val="Arial"/>
      <family val="2"/>
    </font>
    <font>
      <b/>
      <sz val="12"/>
      <name val="Arial"/>
      <family val="2"/>
    </font>
    <font>
      <sz val="10"/>
      <name val="ScalaSans"/>
      <family val="2"/>
    </font>
    <font>
      <sz val="10"/>
      <color theme="0"/>
      <name val="Arial"/>
      <family val="2"/>
    </font>
    <font>
      <b/>
      <sz val="18"/>
      <name val="Arial"/>
      <family val="2"/>
    </font>
    <font>
      <sz val="18"/>
      <name val="Arial"/>
      <family val="2"/>
    </font>
    <font>
      <b/>
      <sz val="11"/>
      <color indexed="8"/>
      <name val="Calibri"/>
      <family val="2"/>
      <scheme val="minor"/>
    </font>
    <font>
      <b/>
      <sz val="10"/>
      <color rgb="FFFF0000"/>
      <name val="Arial"/>
      <family val="2"/>
    </font>
    <font>
      <sz val="10"/>
      <color rgb="FFFF0000"/>
      <name val="Arial"/>
      <family val="2"/>
    </font>
    <font>
      <sz val="10"/>
      <color theme="1"/>
      <name val="Calibri"/>
      <family val="2"/>
    </font>
    <font>
      <sz val="11"/>
      <color theme="1"/>
      <name val="Arial"/>
      <family val="2"/>
    </font>
    <font>
      <b/>
      <sz val="10"/>
      <color theme="0"/>
      <name val="Arial"/>
      <family val="2"/>
    </font>
  </fonts>
  <fills count="48">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7030A0"/>
        <bgColor indexed="64"/>
      </patternFill>
    </fill>
    <fill>
      <patternFill patternType="solid">
        <fgColor theme="4" tint="0.59999389629810485"/>
        <bgColor indexed="64"/>
      </patternFill>
    </fill>
    <fill>
      <patternFill patternType="solid">
        <fgColor rgb="FFCCFFFF"/>
        <bgColor indexed="64"/>
      </patternFill>
    </fill>
    <fill>
      <patternFill patternType="solid">
        <fgColor rgb="FFFFFFCC"/>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rgb="FFCCFFCC"/>
        <bgColor indexed="64"/>
      </patternFill>
    </fill>
    <fill>
      <patternFill patternType="solid">
        <fgColor indexed="9"/>
        <bgColor indexed="64"/>
      </patternFill>
    </fill>
    <fill>
      <patternFill patternType="solid">
        <fgColor theme="0"/>
        <bgColor indexed="64"/>
      </patternFill>
    </fill>
    <fill>
      <patternFill patternType="solid">
        <fgColor rgb="FFFFCC99"/>
        <bgColor indexed="64"/>
      </patternFill>
    </fill>
    <fill>
      <patternFill patternType="solid">
        <fgColor theme="0" tint="-0.499984740745262"/>
        <bgColor indexed="64"/>
      </patternFill>
    </fill>
    <fill>
      <patternFill patternType="solid">
        <fgColor theme="1"/>
        <bgColor indexed="64"/>
      </patternFill>
    </fill>
  </fills>
  <borders count="51">
    <border>
      <left/>
      <right/>
      <top/>
      <bottom/>
      <diagonal/>
    </border>
    <border>
      <left style="thin">
        <color rgb="FFB2B2B2"/>
      </left>
      <right style="thin">
        <color rgb="FFB2B2B2"/>
      </right>
      <top style="thin">
        <color rgb="FFB2B2B2"/>
      </top>
      <bottom style="thin">
        <color rgb="FFB2B2B2"/>
      </bottom>
      <diagonal/>
    </border>
    <border>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top style="hair">
        <color indexed="64"/>
      </top>
      <bottom/>
      <diagonal/>
    </border>
    <border>
      <left/>
      <right/>
      <top/>
      <bottom style="hair">
        <color indexed="64"/>
      </bottom>
      <diagonal/>
    </border>
    <border>
      <left style="hair">
        <color indexed="64"/>
      </left>
      <right style="hair">
        <color indexed="64"/>
      </right>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30">
    <xf numFmtId="0" fontId="0" fillId="0" borderId="0"/>
    <xf numFmtId="43"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7" fillId="0" borderId="0"/>
    <xf numFmtId="0" fontId="5" fillId="0" borderId="0"/>
    <xf numFmtId="0" fontId="8"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 fillId="3" borderId="0" applyNumberFormat="0" applyBorder="0" applyAlignment="0" applyProtection="0"/>
    <xf numFmtId="0" fontId="8"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1" fillId="5" borderId="0" applyNumberFormat="0" applyBorder="0" applyAlignment="0" applyProtection="0"/>
    <xf numFmtId="0" fontId="8"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1" fillId="7" borderId="0" applyNumberFormat="0" applyBorder="0" applyAlignment="0" applyProtection="0"/>
    <xf numFmtId="0" fontId="8"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1" fillId="9" borderId="0" applyNumberFormat="0" applyBorder="0" applyAlignment="0" applyProtection="0"/>
    <xf numFmtId="0" fontId="8"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1" fillId="11" borderId="0" applyNumberFormat="0" applyBorder="0" applyAlignment="0" applyProtection="0"/>
    <xf numFmtId="0" fontId="8"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1" fillId="13" borderId="0" applyNumberFormat="0" applyBorder="0" applyAlignment="0" applyProtection="0"/>
    <xf numFmtId="0" fontId="8"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1" fillId="4" borderId="0" applyNumberFormat="0" applyBorder="0" applyAlignment="0" applyProtection="0"/>
    <xf numFmtId="0" fontId="8"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1" fillId="6" borderId="0" applyNumberFormat="0" applyBorder="0" applyAlignment="0" applyProtection="0"/>
    <xf numFmtId="0" fontId="8"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1" fillId="8" borderId="0" applyNumberFormat="0" applyBorder="0" applyAlignment="0" applyProtection="0"/>
    <xf numFmtId="0" fontId="8"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1" fillId="10" borderId="0" applyNumberFormat="0" applyBorder="0" applyAlignment="0" applyProtection="0"/>
    <xf numFmtId="0" fontId="8"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1" fillId="12" borderId="0" applyNumberFormat="0" applyBorder="0" applyAlignment="0" applyProtection="0"/>
    <xf numFmtId="0" fontId="8"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1" fillId="14" borderId="0" applyNumberFormat="0" applyBorder="0" applyAlignment="0" applyProtection="0"/>
    <xf numFmtId="0" fontId="10"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0"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0"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0"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0"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0"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0"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0"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0"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0"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0"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0"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2" fillId="20" borderId="0" applyNumberFormat="0" applyBorder="0" applyAlignment="0" applyProtection="0"/>
    <xf numFmtId="0" fontId="13" fillId="20" borderId="0" applyNumberFormat="0" applyBorder="0" applyAlignment="0" applyProtection="0"/>
    <xf numFmtId="0" fontId="14" fillId="37" borderId="3" applyNumberFormat="0" applyAlignment="0" applyProtection="0"/>
    <xf numFmtId="0" fontId="14" fillId="37" borderId="3" applyNumberFormat="0" applyAlignment="0" applyProtection="0"/>
    <xf numFmtId="0" fontId="14" fillId="37" borderId="3" applyNumberFormat="0" applyAlignment="0" applyProtection="0"/>
    <xf numFmtId="0" fontId="15" fillId="37" borderId="3" applyNumberFormat="0" applyAlignment="0" applyProtection="0"/>
    <xf numFmtId="0" fontId="16" fillId="38" borderId="4" applyNumberFormat="0" applyAlignment="0" applyProtection="0"/>
    <xf numFmtId="0" fontId="17" fillId="38" borderId="4" applyNumberFormat="0" applyAlignment="0" applyProtection="0"/>
    <xf numFmtId="43" fontId="18" fillId="0" borderId="0" applyFont="0" applyFill="0" applyBorder="0" applyAlignment="0" applyProtection="0"/>
    <xf numFmtId="43" fontId="18" fillId="0" borderId="0" applyFont="0" applyFill="0" applyBorder="0" applyAlignment="0" applyProtection="0"/>
    <xf numFmtId="0" fontId="16" fillId="38" borderId="4"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5" applyNumberFormat="0" applyFill="0" applyAlignment="0" applyProtection="0"/>
    <xf numFmtId="0" fontId="22" fillId="21" borderId="0" applyNumberFormat="0" applyBorder="0" applyAlignment="0" applyProtection="0"/>
    <xf numFmtId="0" fontId="22" fillId="21" borderId="0" applyNumberFormat="0" applyBorder="0" applyAlignment="0" applyProtection="0"/>
    <xf numFmtId="0" fontId="23" fillId="21" borderId="0" applyNumberFormat="0" applyBorder="0" applyAlignment="0" applyProtection="0"/>
    <xf numFmtId="0" fontId="24" fillId="0" borderId="0"/>
    <xf numFmtId="0" fontId="25" fillId="0" borderId="6" applyNumberFormat="0" applyFill="0" applyAlignment="0" applyProtection="0"/>
    <xf numFmtId="0" fontId="26" fillId="0" borderId="6" applyNumberFormat="0" applyFill="0" applyAlignment="0" applyProtection="0"/>
    <xf numFmtId="0" fontId="27" fillId="0" borderId="7" applyNumberFormat="0" applyFill="0" applyAlignment="0" applyProtection="0"/>
    <xf numFmtId="0" fontId="28" fillId="0" borderId="7" applyNumberFormat="0" applyFill="0" applyAlignment="0" applyProtection="0"/>
    <xf numFmtId="0" fontId="29" fillId="0" borderId="8" applyNumberFormat="0" applyFill="0" applyAlignment="0" applyProtection="0"/>
    <xf numFmtId="0" fontId="30" fillId="0" borderId="8" applyNumberFormat="0" applyFill="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24" borderId="3" applyNumberFormat="0" applyAlignment="0" applyProtection="0"/>
    <xf numFmtId="0" fontId="32" fillId="24" borderId="3" applyNumberFormat="0" applyAlignment="0" applyProtection="0"/>
    <xf numFmtId="0" fontId="31" fillId="24" borderId="3" applyNumberFormat="0" applyAlignment="0" applyProtection="0"/>
    <xf numFmtId="0" fontId="31" fillId="24" borderId="3" applyNumberFormat="0" applyAlignment="0" applyProtection="0"/>
    <xf numFmtId="166" fontId="1"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5" fillId="0" borderId="0" applyFont="0" applyFill="0" applyBorder="0" applyAlignment="0" applyProtection="0"/>
    <xf numFmtId="43" fontId="1" fillId="0" borderId="0" applyFont="0" applyFill="0" applyBorder="0" applyAlignment="0" applyProtection="0"/>
    <xf numFmtId="167" fontId="5" fillId="0" borderId="0" applyFont="0" applyFill="0" applyBorder="0" applyAlignment="0" applyProtection="0"/>
    <xf numFmtId="0" fontId="25" fillId="0" borderId="6" applyNumberFormat="0" applyFill="0" applyAlignment="0" applyProtection="0"/>
    <xf numFmtId="0" fontId="27" fillId="0" borderId="7" applyNumberFormat="0" applyFill="0" applyAlignment="0" applyProtection="0"/>
    <xf numFmtId="0" fontId="29" fillId="0" borderId="8" applyNumberFormat="0" applyFill="0" applyAlignment="0" applyProtection="0"/>
    <xf numFmtId="0" fontId="29" fillId="0" borderId="0" applyNumberFormat="0" applyFill="0" applyBorder="0" applyAlignment="0" applyProtection="0"/>
    <xf numFmtId="0" fontId="21" fillId="0" borderId="5" applyNumberFormat="0" applyFill="0" applyAlignment="0" applyProtection="0"/>
    <xf numFmtId="0" fontId="34" fillId="0" borderId="5" applyNumberFormat="0" applyFill="0" applyAlignment="0" applyProtection="0"/>
    <xf numFmtId="0" fontId="35" fillId="39" borderId="0" applyNumberFormat="0" applyBorder="0" applyAlignment="0" applyProtection="0"/>
    <xf numFmtId="0" fontId="35" fillId="39" borderId="0" applyNumberFormat="0" applyBorder="0" applyAlignment="0" applyProtection="0"/>
    <xf numFmtId="0" fontId="36" fillId="39" borderId="0" applyNumberFormat="0" applyBorder="0" applyAlignment="0" applyProtection="0"/>
    <xf numFmtId="0" fontId="37" fillId="0" borderId="0"/>
    <xf numFmtId="0" fontId="18" fillId="0" borderId="0"/>
    <xf numFmtId="0" fontId="38" fillId="0" borderId="0"/>
    <xf numFmtId="0" fontId="5" fillId="40" borderId="9" applyNumberFormat="0" applyFont="0" applyAlignment="0" applyProtection="0"/>
    <xf numFmtId="0" fontId="18" fillId="40" borderId="9" applyNumberFormat="0" applyFont="0" applyAlignment="0" applyProtection="0"/>
    <xf numFmtId="0" fontId="5" fillId="40" borderId="9" applyNumberFormat="0" applyFont="0" applyAlignment="0" applyProtection="0"/>
    <xf numFmtId="0" fontId="6" fillId="40" borderId="9" applyNumberFormat="0" applyFont="0" applyAlignment="0" applyProtection="0"/>
    <xf numFmtId="0" fontId="6" fillId="40" borderId="9" applyNumberFormat="0" applyFont="0" applyAlignment="0" applyProtection="0"/>
    <xf numFmtId="0" fontId="6" fillId="40" borderId="9"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2" fillId="20" borderId="0" applyNumberFormat="0" applyBorder="0" applyAlignment="0" applyProtection="0"/>
    <xf numFmtId="0" fontId="39" fillId="37" borderId="10" applyNumberFormat="0" applyAlignment="0" applyProtection="0"/>
    <xf numFmtId="0" fontId="40" fillId="37" borderId="10"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33"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5" fillId="0" borderId="0"/>
    <xf numFmtId="0" fontId="41" fillId="0" borderId="0"/>
    <xf numFmtId="0" fontId="42" fillId="0" borderId="0"/>
    <xf numFmtId="0" fontId="1" fillId="0" borderId="0"/>
    <xf numFmtId="0" fontId="5" fillId="0" borderId="0" applyFill="0"/>
    <xf numFmtId="0" fontId="5" fillId="0" borderId="0"/>
    <xf numFmtId="0" fontId="5" fillId="0" borderId="0"/>
    <xf numFmtId="0" fontId="1" fillId="0" borderId="0"/>
    <xf numFmtId="0" fontId="33" fillId="0" borderId="0"/>
    <xf numFmtId="0" fontId="5" fillId="0" borderId="0"/>
    <xf numFmtId="0" fontId="5" fillId="0" borderId="0"/>
    <xf numFmtId="0" fontId="1" fillId="0" borderId="0"/>
    <xf numFmtId="0" fontId="1" fillId="0" borderId="0"/>
    <xf numFmtId="0" fontId="1" fillId="0" borderId="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5" fillId="0" borderId="11" applyNumberFormat="0" applyFill="0" applyAlignment="0" applyProtection="0"/>
    <xf numFmtId="0" fontId="39" fillId="37" borderId="10" applyNumberFormat="0" applyAlignment="0" applyProtection="0"/>
    <xf numFmtId="0" fontId="39" fillId="37" borderId="10" applyNumberFormat="0" applyAlignment="0" applyProtection="0"/>
    <xf numFmtId="0" fontId="39" fillId="37" borderId="10" applyNumberFormat="0" applyAlignment="0" applyProtection="0"/>
    <xf numFmtId="44" fontId="5" fillId="0" borderId="0" applyFont="0" applyFill="0" applyBorder="0" applyAlignment="0" applyProtection="0"/>
    <xf numFmtId="0" fontId="19"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8" fillId="0" borderId="0" applyNumberFormat="0" applyFont="0" applyBorder="0" applyAlignment="0" applyProtection="0"/>
    <xf numFmtId="0" fontId="18" fillId="0" borderId="0"/>
    <xf numFmtId="0" fontId="7" fillId="0" borderId="0"/>
    <xf numFmtId="167" fontId="5" fillId="0" borderId="0" applyFont="0" applyFill="0" applyBorder="0" applyAlignment="0" applyProtection="0"/>
    <xf numFmtId="37" fontId="5" fillId="0" borderId="0" applyFill="0" applyBorder="0" applyProtection="0">
      <protection locked="0"/>
    </xf>
    <xf numFmtId="0" fontId="18" fillId="0" borderId="0"/>
    <xf numFmtId="168"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1" fillId="0" borderId="0" applyFont="0" applyFill="0" applyBorder="0" applyAlignment="0" applyProtection="0"/>
    <xf numFmtId="44" fontId="5" fillId="0" borderId="0" applyFont="0" applyFill="0" applyBorder="0" applyAlignment="0" applyProtection="0"/>
    <xf numFmtId="166" fontId="18" fillId="0" borderId="0" applyFont="0" applyFill="0" applyBorder="0" applyAlignment="0" applyProtection="0"/>
    <xf numFmtId="0" fontId="5" fillId="0" borderId="0"/>
    <xf numFmtId="167" fontId="5" fillId="0" borderId="0" applyFont="0" applyFill="0" applyBorder="0" applyAlignment="0" applyProtection="0"/>
    <xf numFmtId="9" fontId="5" fillId="0" borderId="0" applyFont="0" applyFill="0" applyBorder="0" applyAlignment="0" applyProtection="0"/>
    <xf numFmtId="0" fontId="5" fillId="0" borderId="0"/>
    <xf numFmtId="0" fontId="1" fillId="0" borderId="0"/>
    <xf numFmtId="0" fontId="1" fillId="0" borderId="0"/>
    <xf numFmtId="167" fontId="5" fillId="0" borderId="0" applyFont="0" applyFill="0" applyBorder="0" applyAlignment="0" applyProtection="0"/>
    <xf numFmtId="0" fontId="5" fillId="0" borderId="0"/>
  </cellStyleXfs>
  <cellXfs count="221">
    <xf numFmtId="0" fontId="0" fillId="0" borderId="0" xfId="0"/>
    <xf numFmtId="0" fontId="2" fillId="0" borderId="0" xfId="0" applyFont="1"/>
    <xf numFmtId="164" fontId="2" fillId="0" borderId="0" xfId="1" applyNumberFormat="1" applyFont="1"/>
    <xf numFmtId="0" fontId="3" fillId="15" borderId="2" xfId="0" applyFont="1" applyFill="1" applyBorder="1"/>
    <xf numFmtId="0" fontId="4" fillId="16" borderId="2" xfId="0" applyFont="1" applyFill="1" applyBorder="1"/>
    <xf numFmtId="0" fontId="4" fillId="0" borderId="0" xfId="0" applyFont="1"/>
    <xf numFmtId="0" fontId="4" fillId="0" borderId="0" xfId="0" applyFont="1" applyFill="1" applyBorder="1"/>
    <xf numFmtId="0" fontId="5" fillId="0" borderId="0" xfId="173" applyFont="1" applyFill="1"/>
    <xf numFmtId="0" fontId="5" fillId="0" borderId="0" xfId="173" applyFont="1"/>
    <xf numFmtId="0" fontId="5" fillId="0" borderId="12" xfId="212" applyFont="1" applyFill="1" applyBorder="1"/>
    <xf numFmtId="39" fontId="5" fillId="0" borderId="0" xfId="173" applyNumberFormat="1" applyFont="1" applyFill="1" applyBorder="1" applyAlignment="1"/>
    <xf numFmtId="0" fontId="49" fillId="0" borderId="0" xfId="211" applyFont="1" applyFill="1" applyBorder="1" applyProtection="1"/>
    <xf numFmtId="0" fontId="49" fillId="0" borderId="0" xfId="211" applyFont="1" applyFill="1" applyProtection="1"/>
    <xf numFmtId="0" fontId="5" fillId="0" borderId="0" xfId="173" applyFont="1" applyFill="1" applyBorder="1"/>
    <xf numFmtId="0" fontId="49" fillId="43" borderId="0" xfId="211" applyFont="1" applyFill="1" applyProtection="1"/>
    <xf numFmtId="0" fontId="5" fillId="0" borderId="0" xfId="173" applyFont="1" applyFill="1" applyBorder="1" applyAlignment="1">
      <alignment vertical="center"/>
    </xf>
    <xf numFmtId="0" fontId="5" fillId="44" borderId="0" xfId="173" applyFont="1" applyFill="1" applyBorder="1" applyAlignment="1">
      <alignment vertical="center"/>
    </xf>
    <xf numFmtId="0" fontId="5" fillId="44" borderId="0" xfId="173" applyFont="1" applyFill="1" applyAlignment="1">
      <alignment vertical="center"/>
    </xf>
    <xf numFmtId="0" fontId="49" fillId="44" borderId="19" xfId="173" applyFont="1" applyFill="1" applyBorder="1" applyAlignment="1">
      <alignment vertical="center"/>
    </xf>
    <xf numFmtId="0" fontId="5" fillId="0" borderId="0" xfId="173" applyFont="1" applyFill="1" applyBorder="1" applyAlignment="1">
      <alignment horizontal="right" vertical="center"/>
    </xf>
    <xf numFmtId="39" fontId="52" fillId="44" borderId="0" xfId="173" applyNumberFormat="1" applyFont="1" applyFill="1" applyBorder="1" applyAlignment="1">
      <alignment horizontal="center" vertical="center"/>
    </xf>
    <xf numFmtId="39" fontId="49" fillId="44" borderId="0" xfId="173" applyNumberFormat="1" applyFont="1" applyFill="1" applyBorder="1" applyAlignment="1">
      <alignment horizontal="right" vertical="center"/>
    </xf>
    <xf numFmtId="0" fontId="5" fillId="0" borderId="0" xfId="211" applyFont="1" applyFill="1" applyProtection="1"/>
    <xf numFmtId="0" fontId="5" fillId="43" borderId="0" xfId="173" applyFont="1" applyFill="1"/>
    <xf numFmtId="0" fontId="56" fillId="43" borderId="0" xfId="173" applyFont="1" applyFill="1"/>
    <xf numFmtId="39" fontId="51" fillId="43" borderId="0" xfId="173" applyNumberFormat="1" applyFont="1" applyFill="1" applyBorder="1" applyAlignment="1"/>
    <xf numFmtId="0" fontId="5" fillId="43" borderId="0" xfId="173" applyFont="1" applyFill="1" applyBorder="1"/>
    <xf numFmtId="0" fontId="5" fillId="43" borderId="0" xfId="173" applyFont="1" applyFill="1" applyAlignment="1">
      <alignment horizontal="center" vertical="top"/>
    </xf>
    <xf numFmtId="0" fontId="5" fillId="0" borderId="0" xfId="173" applyFont="1" applyFill="1" applyAlignment="1">
      <alignment vertical="top" wrapText="1"/>
    </xf>
    <xf numFmtId="0" fontId="50" fillId="41" borderId="29" xfId="173" applyFont="1" applyFill="1" applyBorder="1"/>
    <xf numFmtId="0" fontId="5" fillId="0" borderId="29" xfId="173" applyFont="1" applyFill="1" applyBorder="1" applyAlignment="1">
      <alignment wrapText="1"/>
    </xf>
    <xf numFmtId="0" fontId="5" fillId="41" borderId="29" xfId="173" applyFont="1" applyFill="1" applyBorder="1"/>
    <xf numFmtId="0" fontId="5" fillId="43" borderId="30" xfId="173" applyFont="1" applyFill="1" applyBorder="1"/>
    <xf numFmtId="0" fontId="50" fillId="0" borderId="31" xfId="173" applyFont="1" applyFill="1" applyBorder="1"/>
    <xf numFmtId="0" fontId="5" fillId="0" borderId="0" xfId="173" applyFont="1" applyFill="1" applyBorder="1" applyAlignment="1">
      <alignment wrapText="1"/>
    </xf>
    <xf numFmtId="0" fontId="49" fillId="0" borderId="0" xfId="173" applyFont="1" applyFill="1" applyAlignment="1">
      <alignment vertical="top" wrapText="1"/>
    </xf>
    <xf numFmtId="0" fontId="50" fillId="43" borderId="32" xfId="173" applyFont="1" applyFill="1" applyBorder="1"/>
    <xf numFmtId="0" fontId="5" fillId="0" borderId="32" xfId="173" applyFont="1" applyFill="1" applyBorder="1" applyAlignment="1">
      <alignment wrapText="1"/>
    </xf>
    <xf numFmtId="0" fontId="5" fillId="41" borderId="33" xfId="173" applyFont="1" applyFill="1" applyBorder="1"/>
    <xf numFmtId="0" fontId="5" fillId="0" borderId="33" xfId="173" applyFont="1" applyFill="1" applyBorder="1" applyAlignment="1">
      <alignment wrapText="1"/>
    </xf>
    <xf numFmtId="0" fontId="5" fillId="0" borderId="0" xfId="173" applyFont="1" applyFill="1" applyAlignment="1">
      <alignment horizontal="left" vertical="top" wrapText="1"/>
    </xf>
    <xf numFmtId="0" fontId="5" fillId="43" borderId="32" xfId="173" applyFont="1" applyFill="1" applyBorder="1"/>
    <xf numFmtId="0" fontId="5" fillId="0" borderId="0" xfId="173" applyFont="1" applyFill="1" applyAlignment="1">
      <alignment wrapText="1"/>
    </xf>
    <xf numFmtId="0" fontId="5" fillId="43" borderId="34" xfId="173" applyFont="1" applyFill="1" applyBorder="1" applyAlignment="1">
      <alignment horizontal="center" vertical="top"/>
    </xf>
    <xf numFmtId="0" fontId="5" fillId="43" borderId="36" xfId="173" applyFont="1" applyFill="1" applyBorder="1" applyAlignment="1">
      <alignment horizontal="center" vertical="top"/>
    </xf>
    <xf numFmtId="0" fontId="5" fillId="0" borderId="37" xfId="173" applyNumberFormat="1" applyFont="1" applyFill="1" applyBorder="1" applyAlignment="1">
      <alignment vertical="top" wrapText="1"/>
    </xf>
    <xf numFmtId="0" fontId="5" fillId="43" borderId="38" xfId="173" applyFont="1" applyFill="1" applyBorder="1" applyAlignment="1">
      <alignment horizontal="center" vertical="top"/>
    </xf>
    <xf numFmtId="0" fontId="5" fillId="0" borderId="39" xfId="173" applyNumberFormat="1" applyFont="1" applyFill="1" applyBorder="1" applyAlignment="1">
      <alignment vertical="top" wrapText="1"/>
    </xf>
    <xf numFmtId="0" fontId="56" fillId="0" borderId="40" xfId="173" applyNumberFormat="1" applyFont="1" applyFill="1" applyBorder="1" applyAlignment="1">
      <alignment horizontal="left" vertical="top" wrapText="1"/>
    </xf>
    <xf numFmtId="0" fontId="5" fillId="43" borderId="27" xfId="173" applyFont="1" applyFill="1" applyBorder="1" applyAlignment="1">
      <alignment horizontal="center" vertical="top"/>
    </xf>
    <xf numFmtId="0" fontId="5" fillId="0" borderId="28" xfId="173" applyFont="1" applyFill="1" applyBorder="1" applyAlignment="1">
      <alignment wrapText="1"/>
    </xf>
    <xf numFmtId="0" fontId="5" fillId="43" borderId="0" xfId="173" applyFont="1" applyFill="1" applyAlignment="1">
      <alignment wrapText="1"/>
    </xf>
    <xf numFmtId="0" fontId="3" fillId="15" borderId="2" xfId="173" applyFont="1" applyFill="1" applyBorder="1"/>
    <xf numFmtId="0" fontId="57" fillId="15" borderId="2" xfId="173" applyFont="1" applyFill="1" applyBorder="1"/>
    <xf numFmtId="0" fontId="49" fillId="16" borderId="2" xfId="173" applyFont="1" applyFill="1" applyBorder="1"/>
    <xf numFmtId="0" fontId="4" fillId="16" borderId="2" xfId="173" applyFont="1" applyFill="1" applyBorder="1"/>
    <xf numFmtId="0" fontId="49" fillId="0" borderId="0" xfId="173" applyNumberFormat="1" applyFont="1" applyFill="1" applyBorder="1" applyAlignment="1">
      <alignment horizontal="left"/>
    </xf>
    <xf numFmtId="22" fontId="55" fillId="41" borderId="12" xfId="211" applyNumberFormat="1" applyFont="1" applyFill="1" applyBorder="1" applyAlignment="1" applyProtection="1">
      <alignment horizontal="center" vertical="top"/>
    </xf>
    <xf numFmtId="0" fontId="5" fillId="0" borderId="0" xfId="173"/>
    <xf numFmtId="0" fontId="49" fillId="0" borderId="41" xfId="211" applyFont="1" applyFill="1" applyBorder="1" applyProtection="1"/>
    <xf numFmtId="0" fontId="5" fillId="41" borderId="14" xfId="211" applyFont="1" applyFill="1" applyBorder="1" applyAlignment="1" applyProtection="1">
      <protection locked="0"/>
    </xf>
    <xf numFmtId="0" fontId="5" fillId="41" borderId="15" xfId="211" applyFont="1" applyFill="1" applyBorder="1" applyAlignment="1" applyProtection="1">
      <protection locked="0"/>
    </xf>
    <xf numFmtId="0" fontId="49" fillId="0" borderId="13" xfId="211" applyFont="1" applyFill="1" applyBorder="1" applyAlignment="1" applyProtection="1">
      <alignment horizontal="left"/>
    </xf>
    <xf numFmtId="0" fontId="5" fillId="41" borderId="42" xfId="211" applyFont="1" applyFill="1" applyBorder="1" applyAlignment="1" applyProtection="1">
      <protection locked="0"/>
    </xf>
    <xf numFmtId="0" fontId="5" fillId="41" borderId="32" xfId="211" applyFont="1" applyFill="1" applyBorder="1" applyAlignment="1" applyProtection="1">
      <protection locked="0"/>
    </xf>
    <xf numFmtId="0" fontId="49" fillId="41" borderId="32" xfId="211" applyFont="1" applyFill="1" applyBorder="1" applyAlignment="1" applyProtection="1">
      <protection locked="0"/>
    </xf>
    <xf numFmtId="0" fontId="5" fillId="41" borderId="43" xfId="211" applyFont="1" applyFill="1" applyBorder="1" applyAlignment="1" applyProtection="1">
      <protection locked="0"/>
    </xf>
    <xf numFmtId="0" fontId="5" fillId="41" borderId="16" xfId="211" applyFont="1" applyFill="1" applyBorder="1" applyAlignment="1" applyProtection="1">
      <protection locked="0"/>
    </xf>
    <xf numFmtId="0" fontId="5" fillId="41" borderId="17" xfId="211" applyFont="1" applyFill="1" applyBorder="1" applyAlignment="1" applyProtection="1">
      <protection locked="0"/>
    </xf>
    <xf numFmtId="0" fontId="49" fillId="41" borderId="17" xfId="211" applyFont="1" applyFill="1" applyBorder="1" applyAlignment="1" applyProtection="1">
      <protection locked="0"/>
    </xf>
    <xf numFmtId="0" fontId="5" fillId="41" borderId="18" xfId="211" applyFont="1" applyFill="1" applyBorder="1" applyAlignment="1" applyProtection="1">
      <protection locked="0"/>
    </xf>
    <xf numFmtId="0" fontId="49" fillId="0" borderId="19" xfId="211" applyFont="1" applyFill="1" applyBorder="1" applyAlignment="1" applyProtection="1">
      <alignment horizontal="left"/>
    </xf>
    <xf numFmtId="0" fontId="5" fillId="41" borderId="21" xfId="211" applyFont="1" applyFill="1" applyBorder="1" applyAlignment="1" applyProtection="1">
      <protection locked="0"/>
    </xf>
    <xf numFmtId="0" fontId="49" fillId="41" borderId="21" xfId="211" applyFont="1" applyFill="1" applyBorder="1" applyAlignment="1" applyProtection="1">
      <protection locked="0"/>
    </xf>
    <xf numFmtId="0" fontId="5" fillId="41" borderId="22" xfId="211" applyFont="1" applyFill="1" applyBorder="1" applyAlignment="1" applyProtection="1">
      <protection locked="0"/>
    </xf>
    <xf numFmtId="0" fontId="5" fillId="0" borderId="0" xfId="211" applyFont="1" applyFill="1" applyBorder="1" applyProtection="1"/>
    <xf numFmtId="0" fontId="60" fillId="16" borderId="2" xfId="173" applyFont="1" applyFill="1" applyBorder="1"/>
    <xf numFmtId="0" fontId="5" fillId="42" borderId="0" xfId="173" applyFill="1"/>
    <xf numFmtId="0" fontId="5" fillId="45" borderId="0" xfId="173" applyFill="1"/>
    <xf numFmtId="0" fontId="5" fillId="18" borderId="0" xfId="173" applyFill="1"/>
    <xf numFmtId="0" fontId="5" fillId="17" borderId="0" xfId="173" applyFill="1"/>
    <xf numFmtId="0" fontId="5" fillId="46" borderId="0" xfId="173" applyFill="1"/>
    <xf numFmtId="0" fontId="3" fillId="15" borderId="2" xfId="183" applyFont="1" applyFill="1" applyBorder="1"/>
    <xf numFmtId="164" fontId="2" fillId="0" borderId="0" xfId="1" applyNumberFormat="1" applyFont="1" applyFill="1"/>
    <xf numFmtId="0" fontId="61" fillId="0" borderId="0" xfId="0" applyFont="1"/>
    <xf numFmtId="39" fontId="51" fillId="0" borderId="0" xfId="173" applyNumberFormat="1" applyFont="1" applyFill="1" applyBorder="1" applyAlignment="1"/>
    <xf numFmtId="0" fontId="54" fillId="0" borderId="0" xfId="213" applyNumberFormat="1" applyFont="1" applyFill="1" applyBorder="1" applyAlignment="1" applyProtection="1"/>
    <xf numFmtId="37" fontId="53" fillId="0" borderId="0" xfId="214" applyNumberFormat="1" applyFont="1" applyFill="1" applyBorder="1" applyAlignment="1" applyProtection="1"/>
    <xf numFmtId="37" fontId="53" fillId="0" borderId="0" xfId="214" applyFont="1" applyFill="1" applyBorder="1" applyAlignment="1" applyProtection="1">
      <alignment horizontal="right"/>
    </xf>
    <xf numFmtId="0" fontId="56" fillId="0" borderId="0" xfId="173" applyFont="1" applyFill="1"/>
    <xf numFmtId="39" fontId="54" fillId="0" borderId="0" xfId="173" applyNumberFormat="1" applyFont="1" applyFill="1" applyBorder="1" applyAlignment="1">
      <alignment horizontal="left" vertical="center"/>
    </xf>
    <xf numFmtId="39" fontId="53" fillId="0" borderId="0" xfId="173" applyNumberFormat="1" applyFont="1" applyFill="1" applyBorder="1" applyAlignment="1">
      <alignment horizontal="left" vertical="center"/>
    </xf>
    <xf numFmtId="0" fontId="53" fillId="0" borderId="0" xfId="213" applyNumberFormat="1" applyFont="1" applyFill="1" applyBorder="1" applyAlignment="1" applyProtection="1"/>
    <xf numFmtId="0" fontId="53" fillId="0" borderId="0" xfId="173" applyFont="1" applyFill="1" applyAlignment="1">
      <alignment horizontal="left"/>
    </xf>
    <xf numFmtId="37" fontId="53" fillId="0" borderId="0" xfId="214" applyNumberFormat="1" applyFont="1" applyFill="1" applyBorder="1" applyAlignment="1" applyProtection="1">
      <alignment horizontal="right"/>
    </xf>
    <xf numFmtId="0" fontId="62" fillId="0" borderId="0" xfId="0" applyFont="1"/>
    <xf numFmtId="164" fontId="2" fillId="0" borderId="41" xfId="1" applyNumberFormat="1" applyFont="1" applyFill="1" applyBorder="1"/>
    <xf numFmtId="164" fontId="2" fillId="0" borderId="44" xfId="1" applyNumberFormat="1" applyFont="1" applyFill="1" applyBorder="1"/>
    <xf numFmtId="164" fontId="2" fillId="0" borderId="45" xfId="1" applyNumberFormat="1" applyFont="1" applyFill="1" applyBorder="1"/>
    <xf numFmtId="0" fontId="4" fillId="16" borderId="23" xfId="0" applyFont="1" applyFill="1" applyBorder="1"/>
    <xf numFmtId="0" fontId="64" fillId="0" borderId="0" xfId="0" applyFont="1" applyBorder="1"/>
    <xf numFmtId="0" fontId="2" fillId="0" borderId="0" xfId="0" applyFont="1" applyBorder="1"/>
    <xf numFmtId="0" fontId="4" fillId="16" borderId="24" xfId="0" applyFont="1" applyFill="1" applyBorder="1" applyAlignment="1">
      <alignment vertical="center"/>
    </xf>
    <xf numFmtId="0" fontId="4" fillId="16" borderId="23" xfId="0" applyFont="1" applyFill="1" applyBorder="1" applyAlignment="1">
      <alignment vertical="center"/>
    </xf>
    <xf numFmtId="0" fontId="4" fillId="16" borderId="25" xfId="0" applyFont="1" applyFill="1" applyBorder="1" applyAlignment="1">
      <alignment vertical="center"/>
    </xf>
    <xf numFmtId="0" fontId="2" fillId="0" borderId="13" xfId="0" applyFont="1" applyBorder="1" applyAlignment="1">
      <alignment vertical="center"/>
    </xf>
    <xf numFmtId="0" fontId="2" fillId="0" borderId="0" xfId="0" applyFont="1" applyBorder="1" applyAlignment="1">
      <alignment vertical="center"/>
    </xf>
    <xf numFmtId="0" fontId="2" fillId="0" borderId="46" xfId="0" applyFont="1" applyBorder="1" applyAlignment="1">
      <alignment vertical="center"/>
    </xf>
    <xf numFmtId="0" fontId="2" fillId="0" borderId="19" xfId="0" applyFont="1" applyFill="1" applyBorder="1" applyAlignment="1">
      <alignment vertical="center"/>
    </xf>
    <xf numFmtId="0" fontId="2" fillId="0" borderId="47" xfId="0" applyFont="1" applyFill="1" applyBorder="1" applyAlignment="1">
      <alignment vertical="center"/>
    </xf>
    <xf numFmtId="0" fontId="4" fillId="0" borderId="48" xfId="0" applyFont="1" applyFill="1" applyBorder="1" applyAlignment="1">
      <alignment vertical="center"/>
    </xf>
    <xf numFmtId="0" fontId="2" fillId="0" borderId="0" xfId="0" applyFont="1" applyAlignment="1">
      <alignment vertical="top"/>
    </xf>
    <xf numFmtId="0" fontId="64" fillId="0" borderId="0" xfId="0" applyFont="1"/>
    <xf numFmtId="0" fontId="64" fillId="0" borderId="0" xfId="0" applyFont="1" applyFill="1"/>
    <xf numFmtId="0" fontId="65" fillId="15" borderId="2" xfId="0" applyFont="1" applyFill="1" applyBorder="1"/>
    <xf numFmtId="0" fontId="49" fillId="0" borderId="0" xfId="0" applyFont="1"/>
    <xf numFmtId="0" fontId="5" fillId="0" borderId="0" xfId="0" applyFont="1"/>
    <xf numFmtId="0" fontId="2" fillId="0" borderId="0" xfId="0" applyFont="1" applyFill="1"/>
    <xf numFmtId="164" fontId="2" fillId="0" borderId="12" xfId="1" applyNumberFormat="1" applyFont="1" applyFill="1" applyBorder="1"/>
    <xf numFmtId="0" fontId="49" fillId="16" borderId="49" xfId="173" applyFont="1" applyFill="1" applyBorder="1" applyAlignment="1">
      <alignment vertical="center"/>
    </xf>
    <xf numFmtId="0" fontId="49" fillId="16" borderId="26" xfId="173" applyFont="1" applyFill="1" applyBorder="1" applyAlignment="1">
      <alignment vertical="center"/>
    </xf>
    <xf numFmtId="0" fontId="49" fillId="16" borderId="50" xfId="173" applyFont="1" applyFill="1" applyBorder="1" applyAlignment="1">
      <alignment vertical="center"/>
    </xf>
    <xf numFmtId="0" fontId="2" fillId="0" borderId="26" xfId="0" applyFont="1" applyBorder="1"/>
    <xf numFmtId="0" fontId="5" fillId="0" borderId="13" xfId="173" applyFont="1" applyFill="1" applyBorder="1" applyAlignment="1">
      <alignment vertical="center"/>
    </xf>
    <xf numFmtId="0" fontId="5" fillId="44" borderId="46" xfId="173" applyFont="1" applyFill="1" applyBorder="1" applyAlignment="1">
      <alignment vertical="center"/>
    </xf>
    <xf numFmtId="0" fontId="5" fillId="44" borderId="47" xfId="173" applyFont="1" applyFill="1" applyBorder="1" applyAlignment="1">
      <alignment vertical="center"/>
    </xf>
    <xf numFmtId="0" fontId="5" fillId="44" borderId="48" xfId="173" applyFont="1" applyFill="1" applyBorder="1" applyAlignment="1">
      <alignment vertical="center"/>
    </xf>
    <xf numFmtId="0" fontId="49" fillId="0" borderId="49" xfId="173" applyFont="1" applyFill="1" applyBorder="1" applyAlignment="1">
      <alignment vertical="center"/>
    </xf>
    <xf numFmtId="0" fontId="49" fillId="0" borderId="19" xfId="173" applyFont="1" applyFill="1" applyBorder="1" applyAlignment="1">
      <alignment vertical="center"/>
    </xf>
    <xf numFmtId="0" fontId="5" fillId="44" borderId="0" xfId="173" applyFont="1" applyFill="1" applyBorder="1" applyAlignment="1">
      <alignment horizontal="right" vertical="center"/>
    </xf>
    <xf numFmtId="164" fontId="5" fillId="0" borderId="0" xfId="128" applyNumberFormat="1" applyFont="1" applyFill="1" applyBorder="1" applyAlignment="1">
      <alignment vertical="center"/>
    </xf>
    <xf numFmtId="0" fontId="5" fillId="44" borderId="0" xfId="173" applyNumberFormat="1" applyFont="1" applyFill="1" applyBorder="1" applyAlignment="1">
      <alignment vertical="center"/>
    </xf>
    <xf numFmtId="39" fontId="5" fillId="0" borderId="13" xfId="173" applyNumberFormat="1" applyFont="1" applyFill="1" applyBorder="1" applyAlignment="1">
      <alignment vertical="center"/>
    </xf>
    <xf numFmtId="0" fontId="5" fillId="44" borderId="46" xfId="173" applyFont="1" applyFill="1" applyBorder="1" applyAlignment="1">
      <alignment horizontal="right" vertical="center"/>
    </xf>
    <xf numFmtId="0" fontId="5" fillId="0" borderId="0" xfId="173" applyNumberFormat="1" applyFont="1" applyFill="1" applyBorder="1" applyAlignment="1">
      <alignment horizontal="right" vertical="center"/>
    </xf>
    <xf numFmtId="0" fontId="5" fillId="16" borderId="26" xfId="173" applyFont="1" applyFill="1" applyBorder="1" applyAlignment="1">
      <alignment vertical="center"/>
    </xf>
    <xf numFmtId="9" fontId="49" fillId="44" borderId="47" xfId="166" applyFont="1" applyFill="1" applyBorder="1" applyAlignment="1">
      <alignment vertical="center"/>
    </xf>
    <xf numFmtId="39" fontId="5" fillId="44" borderId="0" xfId="173" applyNumberFormat="1" applyFont="1" applyFill="1" applyBorder="1" applyAlignment="1">
      <alignment horizontal="left" vertical="center"/>
    </xf>
    <xf numFmtId="0" fontId="5" fillId="44" borderId="0" xfId="173" applyFont="1" applyFill="1" applyBorder="1" applyAlignment="1">
      <alignment horizontal="left" vertical="center"/>
    </xf>
    <xf numFmtId="0" fontId="2" fillId="16" borderId="23" xfId="0" applyFont="1" applyFill="1" applyBorder="1"/>
    <xf numFmtId="0" fontId="2" fillId="0" borderId="0" xfId="183" applyFont="1"/>
    <xf numFmtId="0" fontId="4" fillId="16" borderId="24" xfId="183" applyFont="1" applyFill="1" applyBorder="1"/>
    <xf numFmtId="0" fontId="4" fillId="16" borderId="23" xfId="183" applyFont="1" applyFill="1" applyBorder="1"/>
    <xf numFmtId="0" fontId="4" fillId="16" borderId="25" xfId="183" applyFont="1" applyFill="1" applyBorder="1"/>
    <xf numFmtId="0" fontId="4" fillId="0" borderId="26" xfId="0" applyFont="1" applyFill="1" applyBorder="1"/>
    <xf numFmtId="0" fontId="49" fillId="0" borderId="0" xfId="173" applyFont="1" applyFill="1" applyBorder="1" applyAlignment="1">
      <alignment horizontal="center" vertical="center"/>
    </xf>
    <xf numFmtId="0" fontId="49" fillId="0" borderId="0" xfId="173" applyFont="1" applyFill="1" applyBorder="1" applyAlignment="1">
      <alignment horizontal="right" vertical="center"/>
    </xf>
    <xf numFmtId="0" fontId="4" fillId="0" borderId="47" xfId="0" applyFont="1" applyFill="1" applyBorder="1"/>
    <xf numFmtId="39" fontId="49" fillId="44" borderId="46" xfId="173" applyNumberFormat="1" applyFont="1" applyFill="1" applyBorder="1" applyAlignment="1">
      <alignment horizontal="right" vertical="center"/>
    </xf>
    <xf numFmtId="0" fontId="4" fillId="16" borderId="49" xfId="183" applyFont="1" applyFill="1" applyBorder="1"/>
    <xf numFmtId="0" fontId="4" fillId="16" borderId="26" xfId="183" applyFont="1" applyFill="1" applyBorder="1"/>
    <xf numFmtId="0" fontId="4" fillId="16" borderId="50" xfId="183" applyFont="1" applyFill="1" applyBorder="1"/>
    <xf numFmtId="0" fontId="2" fillId="0" borderId="49" xfId="0" applyFont="1" applyBorder="1"/>
    <xf numFmtId="0" fontId="2" fillId="0" borderId="50" xfId="0" applyFont="1" applyBorder="1"/>
    <xf numFmtId="0" fontId="49" fillId="0" borderId="13" xfId="173" applyFont="1" applyFill="1" applyBorder="1" applyAlignment="1">
      <alignment vertical="center"/>
    </xf>
    <xf numFmtId="39" fontId="49" fillId="0" borderId="13" xfId="173" applyNumberFormat="1" applyFont="1" applyFill="1" applyBorder="1" applyAlignment="1">
      <alignment vertical="center"/>
    </xf>
    <xf numFmtId="39" fontId="52" fillId="44" borderId="47" xfId="173" applyNumberFormat="1" applyFont="1" applyFill="1" applyBorder="1" applyAlignment="1">
      <alignment horizontal="center" vertical="center"/>
    </xf>
    <xf numFmtId="39" fontId="49" fillId="44" borderId="47" xfId="173" applyNumberFormat="1" applyFont="1" applyFill="1" applyBorder="1" applyAlignment="1">
      <alignment horizontal="right" vertical="center"/>
    </xf>
    <xf numFmtId="39" fontId="49" fillId="44" borderId="48" xfId="173" applyNumberFormat="1" applyFont="1" applyFill="1" applyBorder="1" applyAlignment="1">
      <alignment horizontal="right" vertical="center"/>
    </xf>
    <xf numFmtId="39" fontId="52" fillId="0" borderId="13" xfId="0" applyNumberFormat="1" applyFont="1" applyFill="1" applyBorder="1" applyAlignment="1">
      <alignment horizontal="center"/>
    </xf>
    <xf numFmtId="39" fontId="52" fillId="0" borderId="0" xfId="0" applyNumberFormat="1" applyFont="1" applyFill="1" applyBorder="1" applyAlignment="1">
      <alignment horizontal="center"/>
    </xf>
    <xf numFmtId="0" fontId="5" fillId="0" borderId="0" xfId="0" applyFont="1" applyFill="1" applyBorder="1" applyAlignment="1"/>
    <xf numFmtId="0" fontId="5" fillId="0" borderId="46" xfId="0" applyFont="1" applyFill="1" applyBorder="1" applyAlignment="1"/>
    <xf numFmtId="39" fontId="5" fillId="0" borderId="13" xfId="0" applyNumberFormat="1" applyFont="1" applyFill="1" applyBorder="1" applyAlignment="1">
      <alignment horizontal="left"/>
    </xf>
    <xf numFmtId="39" fontId="49" fillId="0" borderId="0" xfId="0" applyNumberFormat="1" applyFont="1" applyFill="1" applyBorder="1" applyAlignment="1">
      <alignment horizontal="center"/>
    </xf>
    <xf numFmtId="0" fontId="5" fillId="0" borderId="0" xfId="0" applyFont="1" applyFill="1" applyAlignment="1"/>
    <xf numFmtId="39" fontId="49" fillId="0" borderId="13" xfId="0" applyNumberFormat="1" applyFont="1" applyFill="1" applyBorder="1" applyAlignment="1">
      <alignment horizontal="center"/>
    </xf>
    <xf numFmtId="0" fontId="5" fillId="0" borderId="13" xfId="0" applyFont="1" applyFill="1" applyBorder="1" applyAlignment="1">
      <alignment horizontal="left"/>
    </xf>
    <xf numFmtId="0" fontId="5" fillId="0" borderId="13" xfId="0" applyFont="1" applyFill="1" applyBorder="1" applyAlignment="1"/>
    <xf numFmtId="39" fontId="49" fillId="0" borderId="13" xfId="0" applyNumberFormat="1" applyFont="1" applyFill="1" applyBorder="1" applyAlignment="1">
      <alignment horizontal="left"/>
    </xf>
    <xf numFmtId="10" fontId="49" fillId="17" borderId="0" xfId="166" applyNumberFormat="1" applyFont="1" applyFill="1" applyBorder="1" applyAlignment="1">
      <alignment horizontal="left" vertical="top"/>
    </xf>
    <xf numFmtId="0" fontId="5" fillId="0" borderId="19" xfId="0" applyFont="1" applyFill="1" applyBorder="1" applyAlignment="1">
      <alignment horizontal="left"/>
    </xf>
    <xf numFmtId="3" fontId="5" fillId="0" borderId="47" xfId="0" applyNumberFormat="1" applyFont="1" applyFill="1" applyBorder="1" applyAlignment="1" applyProtection="1">
      <alignment horizontal="right"/>
    </xf>
    <xf numFmtId="3" fontId="5" fillId="0" borderId="0" xfId="0" applyNumberFormat="1" applyFont="1" applyFill="1" applyAlignment="1"/>
    <xf numFmtId="3" fontId="5" fillId="0" borderId="47" xfId="0" applyNumberFormat="1" applyFont="1" applyFill="1" applyBorder="1" applyAlignment="1"/>
    <xf numFmtId="164" fontId="0" fillId="18" borderId="0" xfId="0" applyNumberFormat="1" applyFill="1"/>
    <xf numFmtId="164" fontId="5" fillId="44" borderId="0" xfId="217" applyNumberFormat="1" applyFont="1" applyFill="1" applyBorder="1" applyAlignment="1"/>
    <xf numFmtId="164" fontId="5" fillId="44" borderId="12" xfId="217" applyNumberFormat="1" applyFont="1" applyFill="1" applyBorder="1" applyAlignment="1"/>
    <xf numFmtId="39" fontId="52" fillId="0" borderId="46" xfId="0" applyNumberFormat="1" applyFont="1" applyFill="1" applyBorder="1" applyAlignment="1">
      <alignment horizontal="center"/>
    </xf>
    <xf numFmtId="10" fontId="49" fillId="0" borderId="46" xfId="166" applyNumberFormat="1" applyFont="1" applyFill="1" applyBorder="1" applyAlignment="1">
      <alignment horizontal="left" vertical="top"/>
    </xf>
    <xf numFmtId="3" fontId="5" fillId="0" borderId="48" xfId="0" applyNumberFormat="1" applyFont="1" applyFill="1" applyBorder="1" applyAlignment="1" applyProtection="1">
      <alignment horizontal="right"/>
    </xf>
    <xf numFmtId="164" fontId="5" fillId="0" borderId="12" xfId="128" applyNumberFormat="1" applyFont="1" applyFill="1" applyBorder="1" applyAlignment="1">
      <alignment vertical="center"/>
    </xf>
    <xf numFmtId="0" fontId="49" fillId="44" borderId="13" xfId="173" applyFont="1" applyFill="1" applyBorder="1" applyAlignment="1">
      <alignment vertical="center"/>
    </xf>
    <xf numFmtId="0" fontId="4" fillId="16" borderId="26" xfId="0" applyFont="1" applyFill="1" applyBorder="1"/>
    <xf numFmtId="164" fontId="5" fillId="44" borderId="44" xfId="128" applyNumberFormat="1" applyFont="1" applyFill="1" applyBorder="1" applyAlignment="1">
      <alignment vertical="center"/>
    </xf>
    <xf numFmtId="0" fontId="49" fillId="0" borderId="26" xfId="173" applyFont="1" applyFill="1" applyBorder="1" applyAlignment="1">
      <alignment vertical="center"/>
    </xf>
    <xf numFmtId="0" fontId="49" fillId="0" borderId="50" xfId="173" applyFont="1" applyFill="1" applyBorder="1" applyAlignment="1">
      <alignment vertical="center"/>
    </xf>
    <xf numFmtId="164" fontId="5" fillId="44" borderId="41" xfId="128" applyNumberFormat="1" applyFont="1" applyFill="1" applyBorder="1" applyAlignment="1">
      <alignment vertical="center"/>
    </xf>
    <xf numFmtId="0" fontId="5" fillId="0" borderId="26" xfId="173" applyFont="1" applyFill="1" applyBorder="1" applyAlignment="1">
      <alignment vertical="center"/>
    </xf>
    <xf numFmtId="39" fontId="5" fillId="0" borderId="13" xfId="173" applyNumberFormat="1" applyFont="1" applyFill="1" applyBorder="1" applyAlignment="1">
      <alignment horizontal="left" vertical="center"/>
    </xf>
    <xf numFmtId="164" fontId="5" fillId="44" borderId="0" xfId="128" applyNumberFormat="1" applyFont="1" applyFill="1" applyBorder="1" applyAlignment="1">
      <alignment vertical="center"/>
    </xf>
    <xf numFmtId="164" fontId="5" fillId="18" borderId="0" xfId="173" applyNumberFormat="1" applyFill="1"/>
    <xf numFmtId="164" fontId="5" fillId="18" borderId="0" xfId="1" applyNumberFormat="1" applyFont="1" applyFill="1"/>
    <xf numFmtId="0" fontId="49" fillId="16" borderId="23" xfId="173" applyFont="1" applyFill="1" applyBorder="1" applyAlignment="1">
      <alignment vertical="center"/>
    </xf>
    <xf numFmtId="9" fontId="64" fillId="0" borderId="0" xfId="219" applyFont="1"/>
    <xf numFmtId="164" fontId="64" fillId="0" borderId="0" xfId="0" applyNumberFormat="1" applyFont="1"/>
    <xf numFmtId="164" fontId="5" fillId="44" borderId="46" xfId="173" applyNumberFormat="1" applyFont="1" applyFill="1" applyBorder="1" applyAlignment="1">
      <alignment horizontal="right" vertical="center"/>
    </xf>
    <xf numFmtId="169" fontId="5" fillId="0" borderId="12" xfId="219" applyNumberFormat="1" applyFont="1" applyFill="1" applyBorder="1" applyAlignment="1">
      <alignment vertical="center"/>
    </xf>
    <xf numFmtId="169" fontId="5" fillId="17" borderId="0" xfId="219" applyNumberFormat="1" applyFont="1" applyFill="1" applyBorder="1" applyAlignment="1">
      <alignment vertical="center"/>
    </xf>
    <xf numFmtId="169" fontId="5" fillId="17" borderId="47" xfId="219" applyNumberFormat="1" applyFont="1" applyFill="1" applyBorder="1" applyAlignment="1">
      <alignment vertical="center"/>
    </xf>
    <xf numFmtId="169" fontId="5" fillId="17" borderId="47" xfId="166" applyNumberFormat="1" applyFont="1" applyFill="1" applyBorder="1" applyAlignment="1">
      <alignment vertical="center"/>
    </xf>
    <xf numFmtId="169" fontId="5" fillId="17" borderId="0" xfId="166" applyNumberFormat="1" applyFont="1" applyFill="1" applyBorder="1" applyAlignment="1">
      <alignment vertical="center"/>
    </xf>
    <xf numFmtId="9" fontId="49" fillId="44" borderId="0" xfId="166" applyFont="1" applyFill="1" applyBorder="1" applyAlignment="1">
      <alignment vertical="center"/>
    </xf>
    <xf numFmtId="164" fontId="5" fillId="45" borderId="44" xfId="128" applyNumberFormat="1" applyFont="1" applyFill="1" applyBorder="1" applyAlignment="1">
      <alignment vertical="center"/>
    </xf>
    <xf numFmtId="164" fontId="5" fillId="44" borderId="0" xfId="1" applyNumberFormat="1" applyFont="1" applyFill="1" applyBorder="1" applyAlignment="1">
      <alignment vertical="center"/>
    </xf>
    <xf numFmtId="164" fontId="5" fillId="0" borderId="0" xfId="1" applyNumberFormat="1" applyFont="1" applyFill="1"/>
    <xf numFmtId="164" fontId="5" fillId="0" borderId="46" xfId="0" applyNumberFormat="1" applyFont="1" applyFill="1" applyBorder="1" applyAlignment="1"/>
    <xf numFmtId="170" fontId="2" fillId="42" borderId="0" xfId="1" applyNumberFormat="1" applyFont="1" applyFill="1"/>
    <xf numFmtId="170" fontId="2" fillId="0" borderId="0" xfId="1" applyNumberFormat="1" applyFont="1"/>
    <xf numFmtId="170" fontId="64" fillId="0" borderId="0" xfId="1" applyNumberFormat="1" applyFont="1"/>
    <xf numFmtId="170" fontId="2" fillId="0" borderId="0" xfId="1" applyNumberFormat="1" applyFont="1" applyFill="1"/>
    <xf numFmtId="170" fontId="4" fillId="16" borderId="2" xfId="1" applyNumberFormat="1" applyFont="1" applyFill="1" applyBorder="1"/>
    <xf numFmtId="0" fontId="5" fillId="47" borderId="16" xfId="211" applyFont="1" applyFill="1" applyBorder="1" applyAlignment="1" applyProtection="1">
      <protection locked="0"/>
    </xf>
    <xf numFmtId="0" fontId="5" fillId="47" borderId="20" xfId="211" applyFont="1" applyFill="1" applyBorder="1" applyAlignment="1" applyProtection="1">
      <protection locked="0"/>
    </xf>
    <xf numFmtId="0" fontId="5" fillId="47" borderId="0" xfId="211" applyFont="1" applyFill="1" applyBorder="1" applyProtection="1"/>
    <xf numFmtId="0" fontId="58" fillId="0" borderId="0" xfId="211" applyFont="1" applyFill="1" applyBorder="1" applyAlignment="1" applyProtection="1">
      <alignment horizontal="center" vertical="top"/>
    </xf>
    <xf numFmtId="0" fontId="59" fillId="0" borderId="0" xfId="173" applyFont="1" applyFill="1" applyAlignment="1"/>
    <xf numFmtId="0" fontId="58" fillId="0" borderId="0" xfId="211" quotePrefix="1" applyFont="1" applyFill="1" applyBorder="1" applyAlignment="1" applyProtection="1">
      <alignment horizontal="center" vertical="top"/>
    </xf>
    <xf numFmtId="0" fontId="49" fillId="41" borderId="0" xfId="211" applyFont="1" applyFill="1" applyAlignment="1" applyProtection="1">
      <alignment wrapText="1"/>
    </xf>
    <xf numFmtId="0" fontId="5" fillId="0" borderId="35" xfId="173" applyNumberFormat="1" applyFont="1" applyFill="1" applyBorder="1" applyAlignment="1">
      <alignment horizontal="left" vertical="top" wrapText="1"/>
    </xf>
    <xf numFmtId="0" fontId="5" fillId="0" borderId="37" xfId="173" applyNumberFormat="1" applyFont="1" applyFill="1" applyBorder="1" applyAlignment="1">
      <alignment horizontal="left" vertical="top" wrapText="1"/>
    </xf>
  </cellXfs>
  <cellStyles count="230">
    <cellStyle name="_x000d__x000a_JournalTemplate=C:\COMFO\CTALK\JOURSTD.TPL_x000d__x000a_LbStateAddress=3 3 0 251 1 89 2 311_x000d__x000a_LbStateJou" xfId="2"/>
    <cellStyle name="_x000d__x000a_JournalTemplate=C:\COMFO\CTALK\JOURSTD.TPL_x000d__x000a_LbStateAddress=3 3 0 251 1 89 2 311_x000d__x000a_LbStateJou 10" xfId="3"/>
    <cellStyle name="_x000d__x000a_JournalTemplate=C:\COMFO\CTALK\JOURSTD.TPL_x000d__x000a_LbStateAddress=3 3 0 251 1 89 2 311_x000d__x000a_LbStateJou 2" xfId="4"/>
    <cellStyle name="_x000d__x000a_JournalTemplate=C:\COMFO\CTALK\JOURSTD.TPL_x000d__x000a_LbStateAddress=3 3 0 251 1 89 2 311_x000d__x000a_LbStateJou 2 2" xfId="5"/>
    <cellStyle name="_x000d__x000a_JournalTemplate=C:\COMFO\CTALK\JOURSTD.TPL_x000d__x000a_LbStateAddress=3 3 0 251 1 89 2 311_x000d__x000a_LbStateJou 2 3" xfId="6"/>
    <cellStyle name="_x000d__x000a_JournalTemplate=C:\COMFO\CTALK\JOURSTD.TPL_x000d__x000a_LbStateAddress=3 3 0 251 1 89 2 311_x000d__x000a_LbStateJou 2 4" xfId="215"/>
    <cellStyle name="_x000d__x000a_JournalTemplate=C:\COMFO\CTALK\JOURSTD.TPL_x000d__x000a_LbStateAddress=3 3 0 251 1 89 2 311_x000d__x000a_LbStateJou 3" xfId="7"/>
    <cellStyle name="_x000d__x000a_JournalTemplate=C:\COMFO\CTALK\JOURSTD.TPL_x000d__x000a_LbStateAddress=3 3 0 251 1 89 2 311_x000d__x000a_LbStateJou 3 2" xfId="8"/>
    <cellStyle name="_x000d__x000a_JournalTemplate=C:\COMFO\CTALK\JOURSTD.TPL_x000d__x000a_LbStateAddress=3 3 0 251 1 89 2 311_x000d__x000a_LbStateJou 4" xfId="9"/>
    <cellStyle name="_x000d__x000a_JournalTemplate=C:\COMFO\CTALK\JOURSTD.TPL_x000d__x000a_LbStateAddress=3 3 0 251 1 89 2 311_x000d__x000a_LbStateJou 4 2" xfId="222"/>
    <cellStyle name="_x000d__x000a_JournalTemplate=C:\COMFO\CTALK\JOURSTD.TPL_x000d__x000a_LbStateAddress=3 3 0 251 1 89 2 311_x000d__x000a_LbStateJou_100720 berekening x-factoren NG4R v4.2" xfId="10"/>
    <cellStyle name="20% - Accent1 2" xfId="11"/>
    <cellStyle name="20% - Accent1 2 2" xfId="12"/>
    <cellStyle name="20% - Accent1 3" xfId="13"/>
    <cellStyle name="20% - Accent1 3 2" xfId="14"/>
    <cellStyle name="20% - Accent2 2" xfId="15"/>
    <cellStyle name="20% - Accent2 2 2" xfId="16"/>
    <cellStyle name="20% - Accent2 3" xfId="17"/>
    <cellStyle name="20% - Accent2 3 2" xfId="18"/>
    <cellStyle name="20% - Accent3 2" xfId="19"/>
    <cellStyle name="20% - Accent3 2 2" xfId="20"/>
    <cellStyle name="20% - Accent3 3" xfId="21"/>
    <cellStyle name="20% - Accent3 3 2" xfId="22"/>
    <cellStyle name="20% - Accent4 2" xfId="23"/>
    <cellStyle name="20% - Accent4 2 2" xfId="24"/>
    <cellStyle name="20% - Accent4 3" xfId="25"/>
    <cellStyle name="20% - Accent4 3 2" xfId="26"/>
    <cellStyle name="20% - Accent5 2" xfId="27"/>
    <cellStyle name="20% - Accent5 2 2" xfId="28"/>
    <cellStyle name="20% - Accent5 3" xfId="29"/>
    <cellStyle name="20% - Accent5 3 2" xfId="30"/>
    <cellStyle name="20% - Accent6 2" xfId="31"/>
    <cellStyle name="20% - Accent6 2 2" xfId="32"/>
    <cellStyle name="20% - Accent6 3" xfId="33"/>
    <cellStyle name="20% - Accent6 3 2" xfId="34"/>
    <cellStyle name="40% - Accent1 2" xfId="35"/>
    <cellStyle name="40% - Accent1 2 2" xfId="36"/>
    <cellStyle name="40% - Accent1 3" xfId="37"/>
    <cellStyle name="40% - Accent1 3 2" xfId="38"/>
    <cellStyle name="40% - Accent2 2" xfId="39"/>
    <cellStyle name="40% - Accent2 2 2" xfId="40"/>
    <cellStyle name="40% - Accent2 3" xfId="41"/>
    <cellStyle name="40% - Accent2 3 2" xfId="42"/>
    <cellStyle name="40% - Accent3 2" xfId="43"/>
    <cellStyle name="40% - Accent3 2 2" xfId="44"/>
    <cellStyle name="40% - Accent3 3" xfId="45"/>
    <cellStyle name="40% - Accent3 3 2" xfId="46"/>
    <cellStyle name="40% - Accent4 2" xfId="47"/>
    <cellStyle name="40% - Accent4 2 2" xfId="48"/>
    <cellStyle name="40% - Accent4 3" xfId="49"/>
    <cellStyle name="40% - Accent4 3 2" xfId="50"/>
    <cellStyle name="40% - Accent5 2" xfId="51"/>
    <cellStyle name="40% - Accent5 2 2" xfId="52"/>
    <cellStyle name="40% - Accent5 3" xfId="53"/>
    <cellStyle name="40% - Accent5 3 2" xfId="54"/>
    <cellStyle name="40% - Accent6 2" xfId="55"/>
    <cellStyle name="40% - Accent6 2 2" xfId="56"/>
    <cellStyle name="40% - Accent6 3" xfId="57"/>
    <cellStyle name="40% - Accent6 3 2" xfId="58"/>
    <cellStyle name="60% - Accent1 2" xfId="59"/>
    <cellStyle name="60% - Accent1 2 2" xfId="60"/>
    <cellStyle name="60% - Accent1 3" xfId="61"/>
    <cellStyle name="60% - Accent2 2" xfId="62"/>
    <cellStyle name="60% - Accent2 2 2" xfId="63"/>
    <cellStyle name="60% - Accent2 3" xfId="64"/>
    <cellStyle name="60% - Accent3 2" xfId="65"/>
    <cellStyle name="60% - Accent3 2 2" xfId="66"/>
    <cellStyle name="60% - Accent3 3" xfId="67"/>
    <cellStyle name="60% - Accent4 2" xfId="68"/>
    <cellStyle name="60% - Accent4 2 2" xfId="69"/>
    <cellStyle name="60% - Accent4 3" xfId="70"/>
    <cellStyle name="60% - Accent5 2" xfId="71"/>
    <cellStyle name="60% - Accent5 2 2" xfId="72"/>
    <cellStyle name="60% - Accent5 3" xfId="73"/>
    <cellStyle name="60% - Accent6 2" xfId="74"/>
    <cellStyle name="60% - Accent6 2 2" xfId="75"/>
    <cellStyle name="60% - Accent6 3" xfId="76"/>
    <cellStyle name="Accent1 2" xfId="77"/>
    <cellStyle name="Accent1 2 2" xfId="78"/>
    <cellStyle name="Accent1 3" xfId="79"/>
    <cellStyle name="Accent2 2" xfId="80"/>
    <cellStyle name="Accent2 2 2" xfId="81"/>
    <cellStyle name="Accent2 3" xfId="82"/>
    <cellStyle name="Accent3 2" xfId="83"/>
    <cellStyle name="Accent3 2 2" xfId="84"/>
    <cellStyle name="Accent3 3" xfId="85"/>
    <cellStyle name="Accent4 2" xfId="86"/>
    <cellStyle name="Accent4 2 2" xfId="87"/>
    <cellStyle name="Accent4 3" xfId="88"/>
    <cellStyle name="Accent5 2" xfId="89"/>
    <cellStyle name="Accent5 2 2" xfId="90"/>
    <cellStyle name="Accent5 3" xfId="91"/>
    <cellStyle name="Accent6 2" xfId="92"/>
    <cellStyle name="Accent6 2 2" xfId="93"/>
    <cellStyle name="Accent6 3" xfId="94"/>
    <cellStyle name="Bad" xfId="95"/>
    <cellStyle name="Bad 2" xfId="96"/>
    <cellStyle name="Berekening 2" xfId="97"/>
    <cellStyle name="Berekening 2 2" xfId="98"/>
    <cellStyle name="Calculation" xfId="99"/>
    <cellStyle name="Calculation 2" xfId="100"/>
    <cellStyle name="Check Cell" xfId="101"/>
    <cellStyle name="Check Cell 2" xfId="102"/>
    <cellStyle name="Comma 2" xfId="103"/>
    <cellStyle name="Comma 2 2" xfId="228"/>
    <cellStyle name="Comma 2 3" xfId="221"/>
    <cellStyle name="Comma 3" xfId="104"/>
    <cellStyle name="Controlecel 2" xfId="105"/>
    <cellStyle name="Euro" xfId="106"/>
    <cellStyle name="Euro 2" xfId="107"/>
    <cellStyle name="Euro 3" xfId="216"/>
    <cellStyle name="Explanatory Text" xfId="108"/>
    <cellStyle name="Explanatory Text 2" xfId="109"/>
    <cellStyle name="Gekoppelde cel 2" xfId="110"/>
    <cellStyle name="Goed 2" xfId="111"/>
    <cellStyle name="Good" xfId="112"/>
    <cellStyle name="Good 2" xfId="113"/>
    <cellStyle name="Header" xfId="114"/>
    <cellStyle name="Heading 1" xfId="115"/>
    <cellStyle name="Heading 1 2" xfId="116"/>
    <cellStyle name="Heading 2" xfId="117"/>
    <cellStyle name="Heading 2 2" xfId="118"/>
    <cellStyle name="Heading 3" xfId="119"/>
    <cellStyle name="Heading 3 2" xfId="120"/>
    <cellStyle name="Heading 4" xfId="121"/>
    <cellStyle name="Heading 4 2" xfId="122"/>
    <cellStyle name="Input" xfId="123"/>
    <cellStyle name="Input 2" xfId="124"/>
    <cellStyle name="Invoer 2" xfId="125"/>
    <cellStyle name="Invoer 2 2" xfId="126"/>
    <cellStyle name="Komma" xfId="1" builtinId="3"/>
    <cellStyle name="Komma 10 2" xfId="127"/>
    <cellStyle name="Komma 10 2 2" xfId="217"/>
    <cellStyle name="Komma 11" xfId="218"/>
    <cellStyle name="Komma 14 2" xfId="128"/>
    <cellStyle name="Komma 2" xfId="129"/>
    <cellStyle name="Komma 2 2" xfId="130"/>
    <cellStyle name="Komma 2 2 2" xfId="131"/>
    <cellStyle name="Komma 2 3" xfId="132"/>
    <cellStyle name="Komma 2 4" xfId="133"/>
    <cellStyle name="Komma 3" xfId="134"/>
    <cellStyle name="Komma 3 2" xfId="135"/>
    <cellStyle name="Komma 3 3" xfId="136"/>
    <cellStyle name="Komma 4" xfId="137"/>
    <cellStyle name="Komma 4 2" xfId="138"/>
    <cellStyle name="Komma 4 2 2" xfId="223"/>
    <cellStyle name="Komma 5" xfId="139"/>
    <cellStyle name="Komma 5 2" xfId="140"/>
    <cellStyle name="Komma 6" xfId="141"/>
    <cellStyle name="Komma_Tarievenmandje - definitief3" xfId="213"/>
    <cellStyle name="Kop 1 2" xfId="142"/>
    <cellStyle name="Kop 2 2" xfId="143"/>
    <cellStyle name="Kop 3 2" xfId="144"/>
    <cellStyle name="Kop 4 2" xfId="145"/>
    <cellStyle name="Linked Cell" xfId="146"/>
    <cellStyle name="Linked Cell 2" xfId="147"/>
    <cellStyle name="Neutraal 2" xfId="148"/>
    <cellStyle name="Neutral" xfId="149"/>
    <cellStyle name="Neutral 2" xfId="150"/>
    <cellStyle name="Normal 2" xfId="151"/>
    <cellStyle name="Normal 3" xfId="152"/>
    <cellStyle name="Normal_# klanten" xfId="153"/>
    <cellStyle name="Normal_Data_2_wrm1_30" xfId="214"/>
    <cellStyle name="Note" xfId="154"/>
    <cellStyle name="Note 2" xfId="155"/>
    <cellStyle name="Notitie 2" xfId="156"/>
    <cellStyle name="Notitie 2 2" xfId="157"/>
    <cellStyle name="Notitie 2 3" xfId="158"/>
    <cellStyle name="Notitie 2 4" xfId="159"/>
    <cellStyle name="Notitie 3" xfId="160"/>
    <cellStyle name="Notitie 3 2" xfId="161"/>
    <cellStyle name="Notitie 4" xfId="162"/>
    <cellStyle name="Ongeldig 2" xfId="163"/>
    <cellStyle name="Output" xfId="164"/>
    <cellStyle name="Output 2" xfId="165"/>
    <cellStyle name="Procent" xfId="219" builtinId="5"/>
    <cellStyle name="Procent 2" xfId="166"/>
    <cellStyle name="Procent 2 2" xfId="167"/>
    <cellStyle name="Procent 3" xfId="168"/>
    <cellStyle name="Procent 3 2" xfId="169"/>
    <cellStyle name="Procent 3 2 2" xfId="224"/>
    <cellStyle name="Procent 4" xfId="170"/>
    <cellStyle name="Procent 4 2" xfId="171"/>
    <cellStyle name="Procent 5" xfId="172"/>
    <cellStyle name="Standaard" xfId="0" builtinId="0"/>
    <cellStyle name="Standaard 2" xfId="173"/>
    <cellStyle name="Standaard 2 2" xfId="174"/>
    <cellStyle name="Standaard 2 2 2" xfId="175"/>
    <cellStyle name="Standaard 2 3" xfId="176"/>
    <cellStyle name="Standaard 2 3 2" xfId="177"/>
    <cellStyle name="Standaard 2 4" xfId="178"/>
    <cellStyle name="Standaard 2 4 2" xfId="179"/>
    <cellStyle name="Standaard 3" xfId="180"/>
    <cellStyle name="Standaard 3 2" xfId="181"/>
    <cellStyle name="Standaard 3 2 2" xfId="227"/>
    <cellStyle name="Standaard 3 3" xfId="182"/>
    <cellStyle name="Standaard 3 3 2" xfId="226"/>
    <cellStyle name="Standaard 3 4" xfId="183"/>
    <cellStyle name="Standaard 4" xfId="184"/>
    <cellStyle name="Standaard 4 2" xfId="185"/>
    <cellStyle name="Standaard 4 3" xfId="186"/>
    <cellStyle name="Standaard 5" xfId="187"/>
    <cellStyle name="Standaard 5 2" xfId="188"/>
    <cellStyle name="Standaard 6" xfId="189"/>
    <cellStyle name="Standaard 6 2" xfId="190"/>
    <cellStyle name="Standaard 6 2 2" xfId="191"/>
    <cellStyle name="Standaard 6 3" xfId="192"/>
    <cellStyle name="Standaard 7" xfId="193"/>
    <cellStyle name="Standaard 7 2" xfId="225"/>
    <cellStyle name="Standaard 8" xfId="229"/>
    <cellStyle name="Standaard_20100727 Rekenmodel NE5R v1.9" xfId="212"/>
    <cellStyle name="Standaard_Handboek TSO (260202)" xfId="211"/>
    <cellStyle name="Titel 2" xfId="194"/>
    <cellStyle name="Title" xfId="195"/>
    <cellStyle name="Title 2" xfId="196"/>
    <cellStyle name="Totaal 2" xfId="197"/>
    <cellStyle name="Totaal 2 2" xfId="198"/>
    <cellStyle name="Totaal 2 3" xfId="199"/>
    <cellStyle name="Total" xfId="200"/>
    <cellStyle name="Total 2" xfId="201"/>
    <cellStyle name="Uitvoer 2" xfId="202"/>
    <cellStyle name="Uitvoer 2 2" xfId="203"/>
    <cellStyle name="Uitvoer 2 3" xfId="204"/>
    <cellStyle name="Valuta 2" xfId="205"/>
    <cellStyle name="Valuta 2 2" xfId="220"/>
    <cellStyle name="Verklarende tekst 2" xfId="206"/>
    <cellStyle name="Waarschuwingstekst 2" xfId="207"/>
    <cellStyle name="Warning Text" xfId="208"/>
    <cellStyle name="Warning Text 2" xfId="209"/>
    <cellStyle name="WIt" xfId="210"/>
  </cellStyles>
  <dxfs count="7">
    <dxf>
      <font>
        <condense val="0"/>
        <extend val="0"/>
        <color auto="1"/>
      </font>
      <fill>
        <patternFill patternType="solid">
          <fgColor indexed="27"/>
          <bgColor indexed="42"/>
        </patternFill>
      </fill>
    </dxf>
    <dxf>
      <font>
        <condense val="0"/>
        <extend val="0"/>
        <color indexed="42"/>
      </font>
      <fill>
        <patternFill>
          <bgColor indexed="42"/>
        </patternFill>
      </fill>
    </dxf>
    <dxf>
      <font>
        <condense val="0"/>
        <extend val="0"/>
        <color indexed="42"/>
      </font>
      <fill>
        <patternFill>
          <bgColor indexed="42"/>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fdelingsdata%20DREV/14%20DREV%20PROJecten/04%20Tarievenbesluiten/2013/104093%20RNB-G%202013/Proces%203%20-%20Concept%20module/Concept%20module%20tarieven%2020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8%20REG2017/Projecten%20REG2017/Modellen/RNBs%20E/Model/Subbestand%20SO/20160826%20RNB-E%20-%20SO%20Bestand%20v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
      <sheetName val="Contactgegevens"/>
      <sheetName val="Tarievenvoorstel"/>
      <sheetName val="Toelichting"/>
      <sheetName val="Richtlijnen Controle Tarieven"/>
      <sheetName val="Opgave vermogenskosten PAV"/>
    </sheetNames>
    <sheetDataSet>
      <sheetData sheetId="0" refreshError="1"/>
      <sheetData sheetId="1"/>
      <sheetData sheetId="2"/>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sheetName val="Versiebeheer"/>
      <sheetName val="Logboek importeren gegevens"/>
      <sheetName val="Categorie-indeling AD"/>
      <sheetName val="Import gegevens --&gt;"/>
      <sheetName val="Import Volumes TD"/>
      <sheetName val="Import Tarieven TD 2016"/>
      <sheetName val="Import Volumekortingen TD"/>
      <sheetName val="Import Volumes Invoeding"/>
      <sheetName val="Data en standaardisatie AD --&gt;"/>
      <sheetName val="AD - PAV Cogas"/>
      <sheetName val="AD - PAV Enduris"/>
      <sheetName val="AD - PAV Enexis"/>
      <sheetName val="AD - PAV Liander"/>
      <sheetName val="AD - PAV RENDO"/>
      <sheetName val="AD - PAV Stedin"/>
      <sheetName val="AD - PAV Westland"/>
      <sheetName val="AD - PAV Endinet"/>
      <sheetName val="AD - PAV Endinet cf. Enexis"/>
      <sheetName val="AD - PAV FNOP-gebied"/>
      <sheetName val="AD - PAV FNOP-gebied cf.Liander"/>
      <sheetName val="AD - EAV Cogas"/>
      <sheetName val="AD - EAV Enduris"/>
      <sheetName val="AD - EAV Enexis"/>
      <sheetName val="AD - EAV Liander"/>
      <sheetName val="AD - EAV RENDO"/>
      <sheetName val="AD - EAV Stedin"/>
      <sheetName val="AD - EAV Westland"/>
      <sheetName val="AD - EAV Endinet"/>
      <sheetName val="AD - EAV Endinet cf. Enexis"/>
      <sheetName val="AD - EAV FNOP-gebied"/>
      <sheetName val="AD - EAV FNOP-gebied cf.Liander"/>
      <sheetName val="Berekeningen --&gt;"/>
      <sheetName val="Rekenvolumes TD"/>
      <sheetName val="Volumes Invoeding"/>
      <sheetName val="Overzicht volumes AD"/>
      <sheetName val="Wegingsfactoren"/>
      <sheetName val="SO voor Maatstaf"/>
      <sheetName val="Begininkomsten 2016"/>
      <sheetName val="SO voor PV over 2012-2015"/>
      <sheetName val="Bijdragen EAV"/>
      <sheetName val="Output BI, EAV en SO"/>
      <sheetName val="Output Rekenvolumes per RNB --&gt;"/>
      <sheetName val="Rekenvolumina Cogas"/>
      <sheetName val="Rekenvolumina Enduris"/>
      <sheetName val="Rekenvolumina Enexis"/>
      <sheetName val="Rekenvolumina Liander"/>
      <sheetName val="Rekenvolumina RENDO"/>
      <sheetName val="Rekenvolumina Stedin"/>
      <sheetName val="Rekenvolumina Westland"/>
    </sheetNames>
    <sheetDataSet>
      <sheetData sheetId="0" refreshError="1"/>
      <sheetData sheetId="1" refreshError="1"/>
      <sheetData sheetId="2" refreshError="1"/>
      <sheetData sheetId="3">
        <row r="26">
          <cell r="B26" t="str">
            <v>A1</v>
          </cell>
        </row>
        <row r="27">
          <cell r="B27" t="str">
            <v>A2.1</v>
          </cell>
        </row>
        <row r="28">
          <cell r="B28" t="str">
            <v>A2.2</v>
          </cell>
        </row>
        <row r="29">
          <cell r="B29" t="str">
            <v>A3</v>
          </cell>
        </row>
        <row r="30">
          <cell r="B30" t="str">
            <v>A3, A4, A5</v>
          </cell>
        </row>
        <row r="31">
          <cell r="B31" t="str">
            <v>A6</v>
          </cell>
        </row>
        <row r="32">
          <cell r="B32" t="str">
            <v>PAV Meerlengte 3-10 MVA</v>
          </cell>
        </row>
        <row r="33">
          <cell r="B33" t="str">
            <v>&lt; leeg &gt;</v>
          </cell>
        </row>
        <row r="38">
          <cell r="B38" t="str">
            <v>A1</v>
          </cell>
        </row>
        <row r="39">
          <cell r="B39" t="str">
            <v>A2.1</v>
          </cell>
        </row>
        <row r="40">
          <cell r="B40" t="str">
            <v>A2.2</v>
          </cell>
        </row>
        <row r="41">
          <cell r="B41" t="str">
            <v>A3</v>
          </cell>
        </row>
        <row r="42">
          <cell r="B42" t="str">
            <v>A3, A5</v>
          </cell>
        </row>
        <row r="43">
          <cell r="B43" t="str">
            <v>A4, A5</v>
          </cell>
        </row>
        <row r="44">
          <cell r="B44" t="str">
            <v>A6</v>
          </cell>
        </row>
        <row r="45">
          <cell r="B45" t="str">
            <v>&lt; leeg &gt;</v>
          </cell>
        </row>
        <row r="50">
          <cell r="B50" t="str">
            <v>A1 Meerlengte</v>
          </cell>
        </row>
        <row r="51">
          <cell r="B51" t="str">
            <v>A2.1 Meerlengte</v>
          </cell>
        </row>
        <row r="52">
          <cell r="B52" t="str">
            <v>A2.2 Meerlengte</v>
          </cell>
        </row>
        <row r="53">
          <cell r="B53" t="str">
            <v>A3 Meerlengte</v>
          </cell>
        </row>
        <row r="54">
          <cell r="B54" t="str">
            <v>A3, A5 Meerlengte</v>
          </cell>
        </row>
        <row r="55">
          <cell r="B55" t="str">
            <v>A4, A5 Meerlengte</v>
          </cell>
        </row>
        <row r="56">
          <cell r="B56" t="str">
            <v>A6 Meerlengte</v>
          </cell>
        </row>
        <row r="57">
          <cell r="B57" t="str">
            <v>&lt; leeg &gt;</v>
          </cell>
        </row>
      </sheetData>
      <sheetData sheetId="4" refreshError="1"/>
      <sheetData sheetId="5" refreshError="1"/>
      <sheetData sheetId="6" refreshError="1"/>
      <sheetData sheetId="7" refreshError="1"/>
      <sheetData sheetId="8" refreshError="1"/>
      <sheetData sheetId="9" refreshError="1"/>
      <sheetData sheetId="10">
        <row r="98">
          <cell r="H98">
            <v>9512</v>
          </cell>
        </row>
        <row r="99">
          <cell r="H99">
            <v>41058</v>
          </cell>
        </row>
        <row r="135">
          <cell r="H135">
            <v>50410.692307692305</v>
          </cell>
        </row>
        <row r="136">
          <cell r="H136">
            <v>937.53846153846155</v>
          </cell>
        </row>
        <row r="137">
          <cell r="H137">
            <v>359.23076923076923</v>
          </cell>
        </row>
        <row r="138">
          <cell r="H138">
            <v>302.15384615384613</v>
          </cell>
        </row>
        <row r="139">
          <cell r="H139">
            <v>284.61538461538464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32"/>
  <sheetViews>
    <sheetView showGridLines="0" zoomScale="85" zoomScaleNormal="85" zoomScaleSheetLayoutView="40" workbookViewId="0"/>
  </sheetViews>
  <sheetFormatPr defaultColWidth="9.140625" defaultRowHeight="12.75"/>
  <cols>
    <col min="1" max="17" width="10.85546875" style="7" customWidth="1"/>
    <col min="18" max="16384" width="9.140625" style="7"/>
  </cols>
  <sheetData>
    <row r="2" spans="1:22">
      <c r="A2" s="7" t="s">
        <v>93</v>
      </c>
    </row>
    <row r="3" spans="1:22">
      <c r="A3" s="7" t="s">
        <v>165</v>
      </c>
    </row>
    <row r="11" spans="1:22" ht="23.25">
      <c r="A11" s="215" t="s">
        <v>30</v>
      </c>
      <c r="B11" s="216"/>
      <c r="C11" s="216"/>
      <c r="D11" s="216"/>
      <c r="E11" s="216"/>
      <c r="F11" s="216"/>
      <c r="G11" s="216"/>
      <c r="H11" s="216"/>
      <c r="I11" s="216"/>
      <c r="J11" s="216"/>
      <c r="K11" s="216"/>
      <c r="L11" s="216"/>
      <c r="M11" s="216"/>
      <c r="N11" s="216"/>
      <c r="O11" s="216"/>
      <c r="P11" s="216"/>
      <c r="Q11" s="216"/>
      <c r="R11" s="216"/>
      <c r="S11" s="216"/>
      <c r="T11" s="216"/>
      <c r="U11" s="216"/>
      <c r="V11" s="216"/>
    </row>
    <row r="12" spans="1:22" ht="23.25">
      <c r="A12" s="215" t="s">
        <v>31</v>
      </c>
      <c r="B12" s="216"/>
      <c r="C12" s="216"/>
      <c r="D12" s="216"/>
      <c r="E12" s="216"/>
      <c r="F12" s="216"/>
      <c r="G12" s="216"/>
      <c r="H12" s="216"/>
      <c r="I12" s="216"/>
      <c r="J12" s="216"/>
      <c r="K12" s="216"/>
      <c r="L12" s="216"/>
      <c r="M12" s="216"/>
      <c r="N12" s="216"/>
      <c r="O12" s="216"/>
      <c r="P12" s="216"/>
      <c r="Q12" s="216"/>
      <c r="R12" s="216"/>
      <c r="S12" s="216"/>
      <c r="T12" s="216"/>
      <c r="U12" s="216"/>
      <c r="V12" s="216"/>
    </row>
    <row r="14" spans="1:22" ht="23.25">
      <c r="A14" s="217">
        <v>2018</v>
      </c>
      <c r="B14" s="216"/>
      <c r="C14" s="216"/>
      <c r="D14" s="216"/>
      <c r="E14" s="216"/>
      <c r="F14" s="216"/>
      <c r="G14" s="216"/>
      <c r="H14" s="216"/>
      <c r="I14" s="216"/>
      <c r="J14" s="216"/>
      <c r="K14" s="216"/>
      <c r="L14" s="216"/>
      <c r="M14" s="216"/>
      <c r="N14" s="216"/>
      <c r="O14" s="216"/>
      <c r="P14" s="216"/>
      <c r="Q14" s="216"/>
      <c r="R14" s="216"/>
      <c r="S14" s="216"/>
      <c r="T14" s="216"/>
      <c r="U14" s="216"/>
      <c r="V14" s="216"/>
    </row>
    <row r="18" spans="1:22" s="8" customFormat="1">
      <c r="A18" s="7"/>
      <c r="B18" s="7"/>
      <c r="C18" s="7"/>
      <c r="D18" s="7"/>
      <c r="E18" s="7"/>
      <c r="F18" s="7"/>
      <c r="G18" s="7"/>
      <c r="H18" s="7"/>
      <c r="I18" s="7"/>
      <c r="J18" s="7"/>
      <c r="K18" s="7"/>
      <c r="L18" s="7"/>
      <c r="M18" s="7"/>
      <c r="N18" s="7"/>
      <c r="O18" s="7"/>
      <c r="P18" s="7"/>
      <c r="Q18" s="7"/>
      <c r="R18" s="7"/>
      <c r="S18" s="7"/>
      <c r="T18" s="7"/>
      <c r="U18" s="7"/>
      <c r="V18" s="7"/>
    </row>
    <row r="19" spans="1:22" s="8" customFormat="1">
      <c r="A19" s="7"/>
      <c r="B19" s="7"/>
      <c r="C19" s="7"/>
      <c r="D19" s="7"/>
      <c r="E19" s="7"/>
      <c r="F19" s="7"/>
      <c r="G19" s="7"/>
      <c r="H19" s="7"/>
      <c r="I19" s="7"/>
      <c r="J19" s="7"/>
      <c r="K19" s="7"/>
      <c r="L19" s="7"/>
      <c r="M19" s="7"/>
      <c r="N19" s="7"/>
      <c r="O19" s="7"/>
      <c r="P19" s="7"/>
      <c r="Q19" s="7"/>
      <c r="R19" s="7"/>
      <c r="S19" s="7"/>
      <c r="T19" s="7"/>
      <c r="U19" s="7"/>
      <c r="V19" s="7"/>
    </row>
    <row r="20" spans="1:22" s="8" customFormat="1">
      <c r="A20" s="7"/>
      <c r="B20" s="7"/>
      <c r="C20" s="7"/>
      <c r="D20" s="7"/>
      <c r="E20" s="7"/>
      <c r="F20" s="7"/>
      <c r="G20" s="7"/>
      <c r="H20" s="7"/>
      <c r="I20" s="7"/>
      <c r="J20" s="7"/>
      <c r="K20" s="7"/>
      <c r="L20" s="7"/>
      <c r="M20" s="7"/>
      <c r="N20" s="7"/>
      <c r="O20" s="7"/>
      <c r="P20" s="7"/>
      <c r="Q20" s="7"/>
      <c r="R20" s="7"/>
      <c r="S20" s="7"/>
      <c r="T20" s="7"/>
      <c r="U20" s="7"/>
      <c r="V20" s="7"/>
    </row>
    <row r="21" spans="1:22" s="8" customFormat="1">
      <c r="A21" s="7"/>
      <c r="B21" s="7"/>
      <c r="C21" s="7"/>
      <c r="D21" s="7"/>
      <c r="E21" s="7"/>
      <c r="F21" s="7"/>
      <c r="G21" s="7"/>
      <c r="H21" s="7"/>
      <c r="I21" s="7"/>
      <c r="J21" s="7"/>
      <c r="K21" s="7"/>
      <c r="L21" s="7"/>
      <c r="M21" s="7"/>
      <c r="N21" s="7"/>
      <c r="O21" s="7"/>
      <c r="P21" s="7"/>
      <c r="Q21" s="7"/>
      <c r="R21" s="7"/>
      <c r="S21" s="7"/>
      <c r="T21" s="7"/>
      <c r="U21" s="7"/>
      <c r="V21" s="7"/>
    </row>
    <row r="22" spans="1:22" s="8" customFormat="1">
      <c r="A22" s="7"/>
      <c r="B22" s="7"/>
      <c r="C22" s="7"/>
      <c r="D22" s="7"/>
      <c r="E22" s="7"/>
      <c r="F22" s="7"/>
      <c r="G22" s="7"/>
      <c r="H22" s="7"/>
      <c r="I22" s="7"/>
      <c r="J22" s="7"/>
      <c r="K22" s="7"/>
      <c r="L22" s="7"/>
      <c r="M22" s="7"/>
      <c r="N22" s="7"/>
      <c r="O22" s="7"/>
      <c r="P22" s="7"/>
      <c r="Q22" s="7"/>
      <c r="R22" s="7"/>
      <c r="S22" s="7"/>
      <c r="T22" s="7"/>
      <c r="U22" s="7"/>
      <c r="V22" s="7"/>
    </row>
    <row r="23" spans="1:22" s="8" customFormat="1">
      <c r="A23" s="7"/>
      <c r="B23" s="7"/>
      <c r="C23" s="7"/>
      <c r="D23" s="7"/>
      <c r="E23" s="7"/>
      <c r="F23" s="7"/>
      <c r="G23" s="7"/>
      <c r="H23" s="7"/>
      <c r="I23" s="7"/>
      <c r="J23" s="7"/>
      <c r="K23" s="7"/>
      <c r="L23" s="7"/>
      <c r="M23" s="7"/>
      <c r="N23" s="7"/>
      <c r="O23" s="7"/>
      <c r="P23" s="7"/>
      <c r="Q23" s="7"/>
      <c r="R23" s="7"/>
      <c r="S23" s="7"/>
      <c r="T23" s="7"/>
      <c r="U23" s="7"/>
      <c r="V23" s="7"/>
    </row>
    <row r="24" spans="1:22" s="8" customFormat="1">
      <c r="A24" s="7"/>
      <c r="B24" s="7"/>
      <c r="C24" s="7"/>
      <c r="D24" s="7"/>
      <c r="E24" s="7"/>
      <c r="F24" s="7"/>
      <c r="G24" s="7"/>
      <c r="H24" s="7"/>
      <c r="I24" s="7"/>
      <c r="J24" s="7"/>
      <c r="K24" s="7"/>
      <c r="L24" s="7"/>
      <c r="M24" s="7"/>
      <c r="N24" s="7"/>
      <c r="O24" s="7"/>
      <c r="P24" s="7"/>
      <c r="Q24" s="7"/>
      <c r="R24" s="7"/>
      <c r="S24" s="7"/>
      <c r="T24" s="7"/>
      <c r="U24" s="7"/>
      <c r="V24" s="7"/>
    </row>
    <row r="25" spans="1:22" s="76" customFormat="1" ht="15">
      <c r="B25" s="76" t="s">
        <v>32</v>
      </c>
    </row>
    <row r="26" spans="1:22" s="58" customFormat="1"/>
    <row r="27" spans="1:22" s="58" customFormat="1">
      <c r="B27" s="77"/>
      <c r="C27" s="58" t="s">
        <v>94</v>
      </c>
    </row>
    <row r="28" spans="1:22" s="58" customFormat="1">
      <c r="B28" s="78"/>
      <c r="C28" s="58" t="s">
        <v>95</v>
      </c>
    </row>
    <row r="29" spans="1:22" s="58" customFormat="1">
      <c r="B29" s="79"/>
      <c r="C29" s="58" t="s">
        <v>33</v>
      </c>
    </row>
    <row r="30" spans="1:22" s="58" customFormat="1">
      <c r="B30" s="80"/>
      <c r="C30" s="58" t="s">
        <v>96</v>
      </c>
    </row>
    <row r="31" spans="1:22" s="58" customFormat="1">
      <c r="B31" s="81"/>
      <c r="C31" s="58" t="s">
        <v>97</v>
      </c>
    </row>
    <row r="32" spans="1:22">
      <c r="B32" s="9"/>
      <c r="C32" s="7" t="s">
        <v>34</v>
      </c>
    </row>
  </sheetData>
  <mergeCells count="3">
    <mergeCell ref="A11:V11"/>
    <mergeCell ref="A12:V12"/>
    <mergeCell ref="A14:V14"/>
  </mergeCells>
  <pageMargins left="0.78740157480314965" right="0.78740157480314965" top="0.98425196850393704" bottom="0.98425196850393704" header="0.51181102362204722" footer="0.51181102362204722"/>
  <pageSetup paperSize="9" scale="56" orientation="landscape" r:id="rId1"/>
  <headerFooter alignWithMargins="0">
    <oddFooter>&amp;L&amp;"ScalaSans,Standaard"&amp;14Energiekamer NMa&amp;C&amp;"Times New Roman,Standaard"&amp;12- &amp;P /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P36"/>
  <sheetViews>
    <sheetView showGridLines="0" tabSelected="1" zoomScale="85" zoomScaleNormal="85" workbookViewId="0"/>
  </sheetViews>
  <sheetFormatPr defaultColWidth="9.140625" defaultRowHeight="12.75"/>
  <cols>
    <col min="1" max="1" width="9.140625" style="58"/>
    <col min="2" max="2" width="18.140625" style="58" customWidth="1"/>
    <col min="3" max="3" width="18" style="58" customWidth="1"/>
    <col min="4" max="16384" width="9.140625" style="58"/>
  </cols>
  <sheetData>
    <row r="3" spans="2:16" s="53" customFormat="1" ht="18" customHeight="1">
      <c r="B3" s="52" t="s">
        <v>92</v>
      </c>
      <c r="C3" s="52"/>
      <c r="D3" s="52"/>
      <c r="E3" s="52"/>
    </row>
    <row r="6" spans="2:16" s="55" customFormat="1">
      <c r="B6" s="54" t="s">
        <v>164</v>
      </c>
    </row>
    <row r="8" spans="2:16" ht="15.75">
      <c r="B8" s="56" t="s">
        <v>35</v>
      </c>
      <c r="C8" s="57">
        <v>43004</v>
      </c>
    </row>
    <row r="12" spans="2:16">
      <c r="B12" s="59" t="s">
        <v>36</v>
      </c>
      <c r="C12" s="60" t="s">
        <v>174</v>
      </c>
      <c r="D12" s="60"/>
      <c r="E12" s="60"/>
      <c r="F12" s="60"/>
      <c r="G12" s="60"/>
      <c r="H12" s="60"/>
      <c r="I12" s="60"/>
      <c r="J12" s="60"/>
      <c r="K12" s="60"/>
      <c r="L12" s="60"/>
      <c r="M12" s="60"/>
      <c r="N12" s="60"/>
      <c r="O12" s="60"/>
      <c r="P12" s="61"/>
    </row>
    <row r="13" spans="2:16">
      <c r="B13" s="62" t="s">
        <v>37</v>
      </c>
      <c r="C13" s="63" t="s">
        <v>175</v>
      </c>
      <c r="D13" s="64"/>
      <c r="E13" s="64"/>
      <c r="F13" s="64"/>
      <c r="G13" s="64"/>
      <c r="H13" s="64"/>
      <c r="I13" s="65"/>
      <c r="J13" s="64"/>
      <c r="K13" s="64"/>
      <c r="L13" s="64"/>
      <c r="M13" s="64"/>
      <c r="N13" s="64"/>
      <c r="O13" s="65"/>
      <c r="P13" s="66"/>
    </row>
    <row r="14" spans="2:16">
      <c r="B14" s="62" t="s">
        <v>38</v>
      </c>
      <c r="C14" s="67"/>
      <c r="D14" s="68"/>
      <c r="E14" s="68"/>
      <c r="F14" s="68"/>
      <c r="G14" s="68"/>
      <c r="H14" s="68"/>
      <c r="I14" s="69"/>
      <c r="J14" s="68"/>
      <c r="K14" s="68"/>
      <c r="L14" s="68"/>
      <c r="M14" s="68"/>
      <c r="N14" s="68"/>
      <c r="O14" s="69"/>
      <c r="P14" s="70"/>
    </row>
    <row r="15" spans="2:16">
      <c r="B15" s="62" t="s">
        <v>39</v>
      </c>
      <c r="C15" s="67"/>
      <c r="D15" s="68"/>
      <c r="E15" s="68"/>
      <c r="F15" s="68"/>
      <c r="G15" s="68"/>
      <c r="H15" s="68"/>
      <c r="I15" s="69"/>
      <c r="J15" s="68"/>
      <c r="K15" s="68"/>
      <c r="L15" s="68"/>
      <c r="M15" s="68"/>
      <c r="N15" s="68"/>
      <c r="O15" s="69"/>
      <c r="P15" s="70"/>
    </row>
    <row r="16" spans="2:16">
      <c r="B16" s="62" t="s">
        <v>40</v>
      </c>
      <c r="C16" s="67" t="s">
        <v>176</v>
      </c>
      <c r="D16" s="68"/>
      <c r="E16" s="68"/>
      <c r="F16" s="68"/>
      <c r="G16" s="68"/>
      <c r="H16" s="68"/>
      <c r="I16" s="69"/>
      <c r="J16" s="68"/>
      <c r="K16" s="68"/>
      <c r="L16" s="68"/>
      <c r="M16" s="68"/>
      <c r="N16" s="68"/>
      <c r="O16" s="69"/>
      <c r="P16" s="70"/>
    </row>
    <row r="17" spans="2:16">
      <c r="B17" s="62" t="s">
        <v>41</v>
      </c>
      <c r="C17" s="212"/>
      <c r="D17" s="68"/>
      <c r="E17" s="68"/>
      <c r="F17" s="68"/>
      <c r="G17" s="68"/>
      <c r="H17" s="68"/>
      <c r="I17" s="69"/>
      <c r="J17" s="68"/>
      <c r="K17" s="68"/>
      <c r="L17" s="68"/>
      <c r="M17" s="68"/>
      <c r="N17" s="68"/>
      <c r="O17" s="69"/>
      <c r="P17" s="70"/>
    </row>
    <row r="18" spans="2:16">
      <c r="B18" s="62" t="s">
        <v>42</v>
      </c>
      <c r="C18" s="212"/>
      <c r="D18" s="68"/>
      <c r="E18" s="68"/>
      <c r="F18" s="68"/>
      <c r="G18" s="68"/>
      <c r="H18" s="68"/>
      <c r="I18" s="69"/>
      <c r="J18" s="68"/>
      <c r="K18" s="68"/>
      <c r="L18" s="68"/>
      <c r="M18" s="68"/>
      <c r="N18" s="68"/>
      <c r="O18" s="69"/>
      <c r="P18" s="70"/>
    </row>
    <row r="19" spans="2:16">
      <c r="B19" s="71" t="s">
        <v>43</v>
      </c>
      <c r="C19" s="213"/>
      <c r="D19" s="72"/>
      <c r="E19" s="72"/>
      <c r="F19" s="72"/>
      <c r="G19" s="72"/>
      <c r="H19" s="72"/>
      <c r="I19" s="73"/>
      <c r="J19" s="72"/>
      <c r="K19" s="72"/>
      <c r="L19" s="72"/>
      <c r="M19" s="72"/>
      <c r="N19" s="72"/>
      <c r="O19" s="73"/>
      <c r="P19" s="74"/>
    </row>
    <row r="26" spans="2:16">
      <c r="B26" s="11" t="s">
        <v>41</v>
      </c>
      <c r="C26" s="11" t="s">
        <v>42</v>
      </c>
      <c r="D26" s="11"/>
      <c r="E26" s="11"/>
    </row>
    <row r="27" spans="2:16">
      <c r="B27" s="214"/>
      <c r="C27" s="214"/>
      <c r="D27" s="11"/>
      <c r="E27" s="11"/>
    </row>
    <row r="28" spans="2:16">
      <c r="B28" s="75"/>
      <c r="C28" s="75"/>
      <c r="D28" s="11"/>
      <c r="E28" s="11"/>
    </row>
    <row r="29" spans="2:16">
      <c r="B29" s="11"/>
      <c r="C29" s="11"/>
      <c r="D29" s="11"/>
      <c r="E29" s="11"/>
    </row>
    <row r="30" spans="2:16">
      <c r="B30" s="11" t="s">
        <v>44</v>
      </c>
      <c r="C30" s="11"/>
      <c r="D30" s="11"/>
      <c r="E30" s="11"/>
    </row>
    <row r="31" spans="2:16">
      <c r="B31" s="11" t="s">
        <v>45</v>
      </c>
      <c r="C31" s="11"/>
      <c r="D31" s="11"/>
      <c r="E31" s="11"/>
    </row>
    <row r="32" spans="2:16">
      <c r="B32" s="11" t="s">
        <v>46</v>
      </c>
      <c r="C32" s="11"/>
      <c r="D32" s="11"/>
      <c r="E32" s="11"/>
    </row>
    <row r="33" spans="2:5">
      <c r="B33" s="11" t="s">
        <v>47</v>
      </c>
      <c r="C33" s="11"/>
      <c r="D33" s="11"/>
      <c r="E33" s="11"/>
    </row>
    <row r="34" spans="2:5">
      <c r="B34" s="11" t="s">
        <v>48</v>
      </c>
      <c r="C34" s="11"/>
      <c r="D34" s="11"/>
      <c r="E34" s="11"/>
    </row>
    <row r="35" spans="2:5">
      <c r="B35" s="11" t="s">
        <v>49</v>
      </c>
      <c r="C35" s="11"/>
      <c r="D35" s="11"/>
      <c r="E35" s="11"/>
    </row>
    <row r="36" spans="2:5">
      <c r="B36" s="12"/>
      <c r="C36" s="12"/>
      <c r="D36" s="12"/>
      <c r="E36" s="1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pageSetUpPr fitToPage="1"/>
  </sheetPr>
  <dimension ref="A1:N230"/>
  <sheetViews>
    <sheetView showGridLines="0" zoomScale="70" zoomScaleNormal="70" workbookViewId="0"/>
  </sheetViews>
  <sheetFormatPr defaultColWidth="9.140625" defaultRowHeight="14.25"/>
  <cols>
    <col min="1" max="1" width="3.7109375" style="112" customWidth="1"/>
    <col min="2" max="2" width="61.42578125" style="112" customWidth="1"/>
    <col min="3" max="3" width="9.140625" style="112" customWidth="1"/>
    <col min="4" max="4" width="6" style="112" customWidth="1"/>
    <col min="5" max="5" width="30.140625" style="112" customWidth="1"/>
    <col min="6" max="6" width="10.5703125" style="112" customWidth="1"/>
    <col min="7" max="7" width="30.28515625" style="112" customWidth="1"/>
    <col min="8" max="8" width="9.140625" style="112"/>
    <col min="9" max="9" width="9.140625" style="1"/>
    <col min="10" max="10" width="14.85546875" style="112" customWidth="1"/>
    <col min="11" max="11" width="32.5703125" style="112" customWidth="1"/>
    <col min="12" max="12" width="12.5703125" style="112" bestFit="1" customWidth="1"/>
    <col min="13" max="16384" width="9.140625" style="112"/>
  </cols>
  <sheetData>
    <row r="1" spans="2:13">
      <c r="E1" s="2"/>
      <c r="G1" s="2"/>
    </row>
    <row r="2" spans="2:13" s="3" customFormat="1" ht="15.75">
      <c r="B2" s="82" t="str">
        <f>"Tarievenvoorstel 2018  "&amp;Contactgegevens!C12&amp;""</f>
        <v>Tarievenvoorstel 2018  17.0558.52</v>
      </c>
      <c r="I2" s="114"/>
    </row>
    <row r="3" spans="2:13">
      <c r="C3" s="1"/>
      <c r="D3" s="1"/>
      <c r="E3" s="2"/>
      <c r="G3" s="2"/>
    </row>
    <row r="4" spans="2:13" ht="12.75" customHeight="1">
      <c r="D4" s="1"/>
      <c r="E4" s="2"/>
      <c r="G4" s="2"/>
      <c r="I4" s="102" t="s">
        <v>106</v>
      </c>
      <c r="J4" s="103"/>
      <c r="K4" s="104"/>
    </row>
    <row r="5" spans="2:13" ht="12.75" customHeight="1">
      <c r="D5" s="1"/>
      <c r="E5" s="2"/>
      <c r="G5" s="2"/>
      <c r="I5" s="105" t="s">
        <v>108</v>
      </c>
      <c r="J5" s="106" t="s">
        <v>107</v>
      </c>
      <c r="K5" s="107"/>
    </row>
    <row r="6" spans="2:13" ht="12.75" customHeight="1">
      <c r="D6" s="1"/>
      <c r="E6" s="2"/>
      <c r="G6" s="2"/>
      <c r="I6" s="105" t="s">
        <v>109</v>
      </c>
      <c r="J6" s="106" t="s">
        <v>110</v>
      </c>
      <c r="K6" s="107"/>
    </row>
    <row r="7" spans="2:13" s="6" customFormat="1" ht="12.75" customHeight="1">
      <c r="I7" s="108" t="s">
        <v>111</v>
      </c>
      <c r="J7" s="109" t="s">
        <v>112</v>
      </c>
      <c r="K7" s="110"/>
    </row>
    <row r="8" spans="2:13" ht="20.25" customHeight="1">
      <c r="B8" s="1"/>
      <c r="C8" s="1"/>
      <c r="D8" s="1"/>
      <c r="E8" s="2"/>
      <c r="G8" s="2"/>
      <c r="I8" s="111" t="s">
        <v>113</v>
      </c>
    </row>
    <row r="9" spans="2:13" s="4" customFormat="1" ht="12.75">
      <c r="B9" s="4" t="s">
        <v>103</v>
      </c>
      <c r="E9" s="4" t="s">
        <v>98</v>
      </c>
      <c r="G9" s="4" t="s">
        <v>99</v>
      </c>
      <c r="I9" s="4" t="s">
        <v>0</v>
      </c>
      <c r="J9" s="99"/>
      <c r="K9" s="193" t="s">
        <v>125</v>
      </c>
      <c r="L9" s="99"/>
      <c r="M9" s="99"/>
    </row>
    <row r="10" spans="2:13">
      <c r="B10" s="1"/>
      <c r="C10" s="1"/>
      <c r="D10" s="1"/>
      <c r="E10" s="2"/>
      <c r="G10" s="2"/>
    </row>
    <row r="11" spans="2:13">
      <c r="B11" s="5" t="s">
        <v>1</v>
      </c>
      <c r="C11" s="1"/>
      <c r="D11" s="1"/>
      <c r="E11" s="2"/>
      <c r="G11" s="2"/>
    </row>
    <row r="12" spans="2:13">
      <c r="B12" s="1" t="s">
        <v>2</v>
      </c>
      <c r="C12" s="1"/>
      <c r="D12" s="1"/>
      <c r="E12" s="96">
        <v>2236998.1643496188</v>
      </c>
      <c r="G12" s="207">
        <v>18</v>
      </c>
      <c r="I12" s="1" t="s">
        <v>51</v>
      </c>
      <c r="K12" s="112" t="s">
        <v>132</v>
      </c>
    </row>
    <row r="13" spans="2:13">
      <c r="B13" s="1" t="s">
        <v>3</v>
      </c>
      <c r="C13" s="1"/>
      <c r="D13" s="1"/>
      <c r="E13" s="97">
        <v>7287448.7222530572</v>
      </c>
      <c r="G13" s="207">
        <v>24.186199999999999</v>
      </c>
      <c r="I13" s="1" t="s">
        <v>100</v>
      </c>
      <c r="K13" s="112" t="s">
        <v>134</v>
      </c>
    </row>
    <row r="14" spans="2:13">
      <c r="B14" s="1"/>
      <c r="C14" s="1"/>
      <c r="D14" s="1"/>
      <c r="E14" s="2"/>
      <c r="G14" s="208"/>
    </row>
    <row r="15" spans="2:13">
      <c r="B15" s="5" t="s">
        <v>4</v>
      </c>
      <c r="C15" s="1"/>
      <c r="D15" s="1"/>
      <c r="E15" s="2"/>
      <c r="G15" s="208"/>
    </row>
    <row r="16" spans="2:13">
      <c r="B16" s="1" t="s">
        <v>2</v>
      </c>
      <c r="C16" s="1"/>
      <c r="D16" s="1"/>
      <c r="E16" s="96">
        <v>8906.326832990133</v>
      </c>
      <c r="G16" s="207">
        <v>18</v>
      </c>
      <c r="I16" s="1" t="s">
        <v>51</v>
      </c>
      <c r="K16" s="112" t="s">
        <v>132</v>
      </c>
    </row>
    <row r="17" spans="2:12">
      <c r="B17" s="1" t="s">
        <v>3</v>
      </c>
      <c r="C17" s="1"/>
      <c r="D17" s="1"/>
      <c r="E17" s="97">
        <v>648030.76197751961</v>
      </c>
      <c r="G17" s="207">
        <v>24.186199999999999</v>
      </c>
      <c r="I17" s="1" t="s">
        <v>100</v>
      </c>
      <c r="K17" s="112" t="s">
        <v>134</v>
      </c>
      <c r="L17" s="195"/>
    </row>
    <row r="18" spans="2:12">
      <c r="B18" s="1"/>
      <c r="C18" s="1"/>
      <c r="D18" s="1"/>
      <c r="G18" s="209"/>
    </row>
    <row r="19" spans="2:12">
      <c r="B19" s="5" t="s">
        <v>5</v>
      </c>
      <c r="C19" s="1"/>
      <c r="D19" s="1"/>
      <c r="G19" s="209"/>
    </row>
    <row r="20" spans="2:12">
      <c r="B20" s="1" t="s">
        <v>2</v>
      </c>
      <c r="C20" s="1"/>
      <c r="D20" s="1"/>
      <c r="E20" s="96">
        <v>2660.2354049468004</v>
      </c>
      <c r="G20" s="207">
        <v>968.07</v>
      </c>
      <c r="I20" s="1" t="s">
        <v>51</v>
      </c>
      <c r="K20" s="112" t="s">
        <v>135</v>
      </c>
    </row>
    <row r="21" spans="2:12">
      <c r="B21" s="1" t="s">
        <v>6</v>
      </c>
      <c r="C21" s="1"/>
      <c r="D21" s="1"/>
      <c r="E21" s="98">
        <v>0</v>
      </c>
      <c r="G21" s="207"/>
      <c r="I21" s="1" t="s">
        <v>100</v>
      </c>
      <c r="K21" s="112" t="s">
        <v>135</v>
      </c>
    </row>
    <row r="22" spans="2:12">
      <c r="B22" s="1" t="s">
        <v>7</v>
      </c>
      <c r="C22" s="1"/>
      <c r="D22" s="1"/>
      <c r="E22" s="98">
        <v>0</v>
      </c>
      <c r="G22" s="207"/>
      <c r="I22" s="1" t="s">
        <v>100</v>
      </c>
      <c r="K22" s="112" t="s">
        <v>135</v>
      </c>
    </row>
    <row r="23" spans="2:12">
      <c r="B23" s="1" t="s">
        <v>8</v>
      </c>
      <c r="C23" s="1"/>
      <c r="D23" s="1"/>
      <c r="E23" s="97">
        <v>806960.16923215485</v>
      </c>
      <c r="G23" s="207">
        <v>22.2593</v>
      </c>
      <c r="I23" s="1" t="s">
        <v>100</v>
      </c>
      <c r="K23" s="112" t="s">
        <v>135</v>
      </c>
    </row>
    <row r="24" spans="2:12">
      <c r="B24" s="1"/>
      <c r="C24" s="1"/>
      <c r="D24" s="1"/>
      <c r="E24" s="83"/>
      <c r="F24" s="113"/>
      <c r="G24" s="83"/>
    </row>
    <row r="25" spans="2:12">
      <c r="B25" s="1"/>
      <c r="C25" s="1"/>
      <c r="D25" s="1"/>
      <c r="E25" s="2"/>
      <c r="G25" s="2"/>
    </row>
    <row r="26" spans="2:12">
      <c r="B26" s="84"/>
      <c r="C26" s="1"/>
      <c r="D26" s="1"/>
      <c r="E26" s="2"/>
      <c r="G26" s="2"/>
    </row>
    <row r="27" spans="2:12">
      <c r="B27" s="1"/>
      <c r="C27" s="1"/>
      <c r="D27" s="1"/>
      <c r="E27" s="2"/>
      <c r="G27" s="2"/>
    </row>
    <row r="28" spans="2:12" s="4" customFormat="1" ht="12.75">
      <c r="B28" s="4" t="s">
        <v>104</v>
      </c>
      <c r="E28" s="4" t="s">
        <v>98</v>
      </c>
      <c r="G28" s="4" t="s">
        <v>99</v>
      </c>
      <c r="I28" s="4" t="s">
        <v>0</v>
      </c>
    </row>
    <row r="29" spans="2:12">
      <c r="B29" s="1"/>
      <c r="C29" s="1"/>
      <c r="D29" s="1"/>
      <c r="E29" s="2"/>
      <c r="G29" s="2"/>
    </row>
    <row r="30" spans="2:12">
      <c r="B30" s="5" t="s">
        <v>9</v>
      </c>
      <c r="C30" s="1"/>
      <c r="D30" s="1"/>
      <c r="E30" s="2"/>
      <c r="G30" s="2"/>
    </row>
    <row r="31" spans="2:12">
      <c r="B31" s="1"/>
      <c r="C31" s="1"/>
      <c r="D31" s="1"/>
      <c r="E31" s="2"/>
      <c r="G31" s="2"/>
    </row>
    <row r="32" spans="2:12">
      <c r="B32" s="5" t="s">
        <v>10</v>
      </c>
      <c r="C32" s="1"/>
      <c r="D32" s="1"/>
      <c r="E32" s="2"/>
      <c r="G32" s="2"/>
    </row>
    <row r="33" spans="2:11">
      <c r="B33" s="1" t="s">
        <v>11</v>
      </c>
      <c r="C33" s="1"/>
      <c r="D33" s="1"/>
      <c r="E33" s="96">
        <v>2193850.4095087429</v>
      </c>
      <c r="G33" s="207">
        <v>27.78</v>
      </c>
      <c r="I33" s="1" t="s">
        <v>53</v>
      </c>
      <c r="K33" s="112" t="s">
        <v>136</v>
      </c>
    </row>
    <row r="34" spans="2:11">
      <c r="B34" s="1" t="s">
        <v>12</v>
      </c>
      <c r="C34" s="1"/>
      <c r="D34" s="1"/>
      <c r="E34" s="98">
        <v>7410.2135892757287</v>
      </c>
      <c r="G34" s="207">
        <v>47.83</v>
      </c>
      <c r="I34" s="1" t="s">
        <v>53</v>
      </c>
      <c r="K34" s="112" t="s">
        <v>136</v>
      </c>
    </row>
    <row r="35" spans="2:11">
      <c r="B35" s="1" t="s">
        <v>13</v>
      </c>
      <c r="C35" s="1"/>
      <c r="D35" s="1"/>
      <c r="E35" s="98">
        <v>26858.972259527513</v>
      </c>
      <c r="G35" s="207">
        <v>47.83</v>
      </c>
      <c r="I35" s="1" t="s">
        <v>53</v>
      </c>
      <c r="K35" s="112" t="s">
        <v>136</v>
      </c>
    </row>
    <row r="36" spans="2:11">
      <c r="B36" s="1" t="s">
        <v>14</v>
      </c>
      <c r="C36" s="1"/>
      <c r="D36" s="1"/>
      <c r="E36" s="97">
        <v>8957.6470194672947</v>
      </c>
      <c r="G36" s="207">
        <v>59.82</v>
      </c>
      <c r="I36" s="1" t="s">
        <v>53</v>
      </c>
      <c r="K36" s="112" t="s">
        <v>136</v>
      </c>
    </row>
    <row r="37" spans="2:11">
      <c r="B37" s="1"/>
      <c r="C37" s="1"/>
      <c r="D37" s="1"/>
      <c r="E37" s="83"/>
      <c r="G37" s="210"/>
    </row>
    <row r="38" spans="2:11">
      <c r="B38" s="5" t="s">
        <v>15</v>
      </c>
      <c r="C38" s="1"/>
      <c r="D38" s="1"/>
      <c r="E38" s="2"/>
      <c r="G38" s="208"/>
    </row>
    <row r="39" spans="2:11">
      <c r="B39" s="1" t="s">
        <v>11</v>
      </c>
      <c r="C39" s="1"/>
      <c r="D39" s="1"/>
      <c r="E39" s="96">
        <v>0</v>
      </c>
      <c r="G39" s="207"/>
      <c r="I39" s="1" t="s">
        <v>53</v>
      </c>
      <c r="K39" s="112" t="s">
        <v>136</v>
      </c>
    </row>
    <row r="40" spans="2:11">
      <c r="B40" s="1" t="s">
        <v>12</v>
      </c>
      <c r="C40" s="1"/>
      <c r="D40" s="1"/>
      <c r="E40" s="98">
        <v>0</v>
      </c>
      <c r="G40" s="207"/>
      <c r="I40" s="1" t="s">
        <v>53</v>
      </c>
      <c r="K40" s="112" t="s">
        <v>136</v>
      </c>
    </row>
    <row r="41" spans="2:11">
      <c r="B41" s="1" t="s">
        <v>13</v>
      </c>
      <c r="C41" s="1"/>
      <c r="D41" s="1"/>
      <c r="E41" s="98">
        <v>0</v>
      </c>
      <c r="G41" s="207"/>
      <c r="I41" s="1" t="s">
        <v>53</v>
      </c>
      <c r="K41" s="112" t="s">
        <v>136</v>
      </c>
    </row>
    <row r="42" spans="2:11">
      <c r="B42" s="1" t="s">
        <v>14</v>
      </c>
      <c r="C42" s="1"/>
      <c r="D42" s="1"/>
      <c r="E42" s="97">
        <v>0</v>
      </c>
      <c r="G42" s="207"/>
      <c r="I42" s="1" t="s">
        <v>53</v>
      </c>
      <c r="K42" s="112" t="s">
        <v>136</v>
      </c>
    </row>
    <row r="43" spans="2:11">
      <c r="B43" s="1"/>
      <c r="C43" s="1"/>
      <c r="D43" s="1"/>
      <c r="E43" s="2"/>
      <c r="G43" s="208"/>
    </row>
    <row r="44" spans="2:11">
      <c r="B44" s="1"/>
      <c r="C44" s="1"/>
      <c r="D44" s="1"/>
      <c r="E44" s="2"/>
      <c r="G44" s="208"/>
    </row>
    <row r="45" spans="2:11">
      <c r="B45" s="1"/>
      <c r="C45" s="1"/>
      <c r="D45" s="1"/>
      <c r="E45" s="2"/>
      <c r="G45" s="208"/>
    </row>
    <row r="46" spans="2:11">
      <c r="B46" s="5" t="s">
        <v>16</v>
      </c>
      <c r="C46" s="1"/>
      <c r="D46" s="1"/>
      <c r="E46" s="2"/>
      <c r="G46" s="208"/>
    </row>
    <row r="47" spans="2:11">
      <c r="B47" s="1"/>
      <c r="C47" s="1"/>
      <c r="D47" s="1"/>
      <c r="E47" s="2"/>
      <c r="G47" s="208"/>
    </row>
    <row r="48" spans="2:11">
      <c r="B48" s="5" t="s">
        <v>10</v>
      </c>
      <c r="C48" s="1"/>
      <c r="D48" s="1"/>
      <c r="E48" s="2"/>
      <c r="G48" s="208"/>
    </row>
    <row r="49" spans="2:11">
      <c r="B49" s="1" t="s">
        <v>17</v>
      </c>
      <c r="C49" s="1"/>
      <c r="D49" s="1"/>
      <c r="E49" s="96">
        <v>3304.1165966201816</v>
      </c>
      <c r="G49" s="207">
        <v>96.39</v>
      </c>
      <c r="I49" s="1" t="s">
        <v>53</v>
      </c>
      <c r="K49" s="112" t="s">
        <v>136</v>
      </c>
    </row>
    <row r="50" spans="2:11">
      <c r="B50" s="1" t="s">
        <v>18</v>
      </c>
      <c r="C50" s="1"/>
      <c r="D50" s="1"/>
      <c r="E50" s="98">
        <v>3547.6561549075154</v>
      </c>
      <c r="G50" s="207">
        <v>96.39</v>
      </c>
      <c r="I50" s="1" t="s">
        <v>53</v>
      </c>
      <c r="K50" s="112" t="s">
        <v>136</v>
      </c>
    </row>
    <row r="51" spans="2:11">
      <c r="B51" s="1" t="s">
        <v>19</v>
      </c>
      <c r="C51" s="1"/>
      <c r="D51" s="1"/>
      <c r="E51" s="98">
        <v>1957.9948998630275</v>
      </c>
      <c r="G51" s="207">
        <v>116.67</v>
      </c>
      <c r="I51" s="1" t="s">
        <v>53</v>
      </c>
      <c r="K51" s="112" t="s">
        <v>136</v>
      </c>
    </row>
    <row r="52" spans="2:11">
      <c r="B52" s="1" t="s">
        <v>20</v>
      </c>
      <c r="C52" s="1"/>
      <c r="D52" s="1"/>
      <c r="E52" s="98">
        <v>986.10304452323544</v>
      </c>
      <c r="G52" s="207">
        <v>116.67</v>
      </c>
      <c r="I52" s="1" t="s">
        <v>53</v>
      </c>
      <c r="K52" s="112" t="s">
        <v>136</v>
      </c>
    </row>
    <row r="53" spans="2:11">
      <c r="B53" s="1" t="s">
        <v>21</v>
      </c>
      <c r="C53" s="1"/>
      <c r="D53" s="1"/>
      <c r="E53" s="98">
        <v>817.76526617662603</v>
      </c>
      <c r="G53" s="207">
        <v>116.67</v>
      </c>
      <c r="I53" s="1" t="s">
        <v>53</v>
      </c>
      <c r="K53" s="112" t="s">
        <v>136</v>
      </c>
    </row>
    <row r="54" spans="2:11">
      <c r="B54" s="1" t="s">
        <v>22</v>
      </c>
      <c r="C54" s="1"/>
      <c r="D54" s="1"/>
      <c r="E54" s="98">
        <v>384.42935485226991</v>
      </c>
      <c r="G54" s="207">
        <v>134.97999999999999</v>
      </c>
      <c r="I54" s="1" t="s">
        <v>53</v>
      </c>
      <c r="K54" s="112" t="s">
        <v>136</v>
      </c>
    </row>
    <row r="55" spans="2:11">
      <c r="B55" s="1" t="s">
        <v>23</v>
      </c>
      <c r="C55" s="1"/>
      <c r="D55" s="1"/>
      <c r="E55" s="98">
        <v>235.63456318656026</v>
      </c>
      <c r="G55" s="207">
        <v>134.97999999999999</v>
      </c>
      <c r="I55" s="1" t="s">
        <v>53</v>
      </c>
      <c r="K55" s="112" t="s">
        <v>136</v>
      </c>
    </row>
    <row r="56" spans="2:11">
      <c r="B56" s="1" t="s">
        <v>24</v>
      </c>
      <c r="C56" s="1"/>
      <c r="D56" s="1"/>
      <c r="E56" s="98">
        <v>78.866165527874884</v>
      </c>
      <c r="G56" s="207">
        <v>137.05000000000001</v>
      </c>
      <c r="I56" s="1" t="s">
        <v>53</v>
      </c>
      <c r="K56" s="112" t="s">
        <v>136</v>
      </c>
    </row>
    <row r="57" spans="2:11">
      <c r="B57" s="1" t="s">
        <v>25</v>
      </c>
      <c r="C57" s="1"/>
      <c r="D57" s="1"/>
      <c r="E57" s="98">
        <v>29.309066124830689</v>
      </c>
      <c r="G57" s="207">
        <v>137.05000000000001</v>
      </c>
      <c r="I57" s="1" t="s">
        <v>53</v>
      </c>
      <c r="K57" s="112" t="s">
        <v>136</v>
      </c>
    </row>
    <row r="58" spans="2:11">
      <c r="B58" s="1" t="s">
        <v>26</v>
      </c>
      <c r="C58" s="1"/>
      <c r="D58" s="1"/>
      <c r="E58" s="97">
        <v>14.933414698244107</v>
      </c>
      <c r="G58" s="207">
        <v>144.88</v>
      </c>
      <c r="I58" s="1" t="s">
        <v>53</v>
      </c>
      <c r="K58" s="112" t="s">
        <v>136</v>
      </c>
    </row>
    <row r="59" spans="2:11">
      <c r="B59" s="1"/>
      <c r="C59" s="1"/>
      <c r="D59" s="1"/>
      <c r="E59" s="2"/>
      <c r="G59" s="208"/>
    </row>
    <row r="60" spans="2:11">
      <c r="B60" s="5" t="s">
        <v>15</v>
      </c>
      <c r="C60" s="1"/>
      <c r="D60" s="1"/>
      <c r="E60" s="2"/>
      <c r="G60" s="208"/>
    </row>
    <row r="61" spans="2:11">
      <c r="B61" s="1" t="s">
        <v>17</v>
      </c>
      <c r="C61" s="1"/>
      <c r="D61" s="1"/>
      <c r="E61" s="96">
        <v>74.775595999952159</v>
      </c>
      <c r="G61" s="207">
        <v>96.39</v>
      </c>
      <c r="I61" s="1" t="s">
        <v>53</v>
      </c>
      <c r="K61" s="112" t="s">
        <v>136</v>
      </c>
    </row>
    <row r="62" spans="2:11">
      <c r="B62" s="1" t="s">
        <v>18</v>
      </c>
      <c r="C62" s="1"/>
      <c r="D62" s="1"/>
      <c r="E62" s="98">
        <v>2.6834500947856164</v>
      </c>
      <c r="G62" s="207">
        <v>96.39</v>
      </c>
      <c r="I62" s="1" t="s">
        <v>53</v>
      </c>
      <c r="K62" s="112" t="s">
        <v>136</v>
      </c>
    </row>
    <row r="63" spans="2:11">
      <c r="B63" s="1" t="s">
        <v>19</v>
      </c>
      <c r="C63" s="1"/>
      <c r="D63" s="1"/>
      <c r="E63" s="98">
        <v>2.2018542635092815</v>
      </c>
      <c r="G63" s="207">
        <v>116.67</v>
      </c>
      <c r="I63" s="1" t="s">
        <v>53</v>
      </c>
      <c r="K63" s="112" t="s">
        <v>136</v>
      </c>
    </row>
    <row r="64" spans="2:11">
      <c r="B64" s="1" t="s">
        <v>20</v>
      </c>
      <c r="C64" s="1"/>
      <c r="D64" s="1"/>
      <c r="E64" s="98">
        <v>2.0170831239289475</v>
      </c>
      <c r="G64" s="207">
        <v>116.67</v>
      </c>
      <c r="I64" s="1" t="s">
        <v>53</v>
      </c>
      <c r="K64" s="112" t="s">
        <v>136</v>
      </c>
    </row>
    <row r="65" spans="2:11">
      <c r="B65" s="1" t="s">
        <v>21</v>
      </c>
      <c r="C65" s="1"/>
      <c r="D65" s="1"/>
      <c r="E65" s="98">
        <v>7.9800599442992777</v>
      </c>
      <c r="G65" s="207">
        <v>116.67</v>
      </c>
      <c r="I65" s="1" t="s">
        <v>53</v>
      </c>
      <c r="K65" s="112" t="s">
        <v>136</v>
      </c>
    </row>
    <row r="66" spans="2:11">
      <c r="B66" s="1" t="s">
        <v>22</v>
      </c>
      <c r="C66" s="1"/>
      <c r="D66" s="1"/>
      <c r="E66" s="98">
        <v>116.95023930992849</v>
      </c>
      <c r="G66" s="207">
        <v>134.97999999999999</v>
      </c>
      <c r="I66" s="1" t="s">
        <v>53</v>
      </c>
      <c r="K66" s="112" t="s">
        <v>136</v>
      </c>
    </row>
    <row r="67" spans="2:11">
      <c r="B67" s="1" t="s">
        <v>23</v>
      </c>
      <c r="C67" s="1"/>
      <c r="D67" s="1"/>
      <c r="E67" s="98">
        <v>16.801291387275182</v>
      </c>
      <c r="G67" s="207">
        <v>134.97999999999999</v>
      </c>
      <c r="I67" s="1" t="s">
        <v>53</v>
      </c>
      <c r="K67" s="112" t="s">
        <v>136</v>
      </c>
    </row>
    <row r="68" spans="2:11">
      <c r="B68" s="1" t="s">
        <v>24</v>
      </c>
      <c r="C68" s="1"/>
      <c r="D68" s="1"/>
      <c r="E68" s="98">
        <v>89.911743050202332</v>
      </c>
      <c r="G68" s="207">
        <v>137.05000000000001</v>
      </c>
      <c r="I68" s="1" t="s">
        <v>53</v>
      </c>
      <c r="K68" s="112" t="s">
        <v>136</v>
      </c>
    </row>
    <row r="69" spans="2:11">
      <c r="B69" s="1" t="s">
        <v>25</v>
      </c>
      <c r="C69" s="1"/>
      <c r="D69" s="1"/>
      <c r="E69" s="98">
        <v>9.1174496628711328</v>
      </c>
      <c r="G69" s="207">
        <v>137.05000000000001</v>
      </c>
      <c r="I69" s="1" t="s">
        <v>53</v>
      </c>
      <c r="K69" s="112" t="s">
        <v>136</v>
      </c>
    </row>
    <row r="70" spans="2:11">
      <c r="B70" s="1" t="s">
        <v>26</v>
      </c>
      <c r="C70" s="1"/>
      <c r="D70" s="1"/>
      <c r="E70" s="97">
        <v>36.490361934702428</v>
      </c>
      <c r="G70" s="207">
        <v>144.88</v>
      </c>
      <c r="I70" s="1" t="s">
        <v>53</v>
      </c>
      <c r="K70" s="112" t="s">
        <v>136</v>
      </c>
    </row>
    <row r="71" spans="2:11">
      <c r="B71" s="1"/>
      <c r="C71" s="1"/>
      <c r="D71" s="1"/>
      <c r="E71" s="2"/>
      <c r="G71" s="208"/>
    </row>
    <row r="72" spans="2:11">
      <c r="B72" s="1"/>
      <c r="C72" s="1"/>
      <c r="D72" s="1"/>
      <c r="E72" s="2"/>
      <c r="G72" s="208"/>
    </row>
    <row r="73" spans="2:11">
      <c r="B73" s="1"/>
      <c r="C73" s="1"/>
      <c r="D73" s="1"/>
      <c r="E73" s="2"/>
      <c r="G73" s="208"/>
    </row>
    <row r="74" spans="2:11">
      <c r="B74" s="1"/>
      <c r="C74" s="1"/>
      <c r="D74" s="1"/>
      <c r="E74" s="2"/>
      <c r="G74" s="208"/>
    </row>
    <row r="75" spans="2:11">
      <c r="B75" s="1"/>
      <c r="C75" s="1"/>
      <c r="D75" s="1"/>
      <c r="E75" s="2"/>
      <c r="G75" s="208"/>
    </row>
    <row r="76" spans="2:11">
      <c r="B76" s="5" t="s">
        <v>27</v>
      </c>
      <c r="C76" s="1"/>
      <c r="D76" s="1"/>
      <c r="E76" s="2"/>
      <c r="G76" s="208"/>
    </row>
    <row r="77" spans="2:11">
      <c r="B77" s="1"/>
      <c r="C77" s="1"/>
      <c r="D77" s="1"/>
      <c r="E77" s="2"/>
      <c r="G77" s="208"/>
    </row>
    <row r="78" spans="2:11">
      <c r="B78" s="5" t="s">
        <v>10</v>
      </c>
      <c r="C78" s="1"/>
      <c r="D78" s="1"/>
      <c r="E78" s="83"/>
      <c r="G78" s="210"/>
    </row>
    <row r="79" spans="2:11">
      <c r="B79" s="1" t="s">
        <v>11</v>
      </c>
      <c r="C79" s="1"/>
      <c r="D79" s="1"/>
      <c r="E79" s="96">
        <v>11897.752994044449</v>
      </c>
      <c r="G79" s="207">
        <v>741.08</v>
      </c>
      <c r="I79" s="1" t="s">
        <v>53</v>
      </c>
      <c r="K79" s="112" t="s">
        <v>137</v>
      </c>
    </row>
    <row r="80" spans="2:11">
      <c r="B80" s="1" t="s">
        <v>12</v>
      </c>
      <c r="C80" s="1"/>
      <c r="D80" s="1"/>
      <c r="E80" s="98">
        <v>168.93511148686622</v>
      </c>
      <c r="G80" s="207">
        <v>1404.12</v>
      </c>
      <c r="I80" s="1" t="s">
        <v>53</v>
      </c>
      <c r="K80" s="112" t="s">
        <v>137</v>
      </c>
    </row>
    <row r="81" spans="2:11">
      <c r="B81" s="1" t="s">
        <v>13</v>
      </c>
      <c r="C81" s="1"/>
      <c r="D81" s="1"/>
      <c r="E81" s="98">
        <v>155.44627956562869</v>
      </c>
      <c r="G81" s="207">
        <v>1437.72</v>
      </c>
      <c r="I81" s="1" t="s">
        <v>53</v>
      </c>
      <c r="K81" s="112" t="s">
        <v>137</v>
      </c>
    </row>
    <row r="82" spans="2:11">
      <c r="B82" s="1" t="s">
        <v>14</v>
      </c>
      <c r="C82" s="1"/>
      <c r="D82" s="1"/>
      <c r="E82" s="97">
        <v>117.14952103803788</v>
      </c>
      <c r="G82" s="207">
        <v>1976.19</v>
      </c>
      <c r="I82" s="1" t="s">
        <v>53</v>
      </c>
      <c r="K82" s="112" t="s">
        <v>137</v>
      </c>
    </row>
    <row r="83" spans="2:11">
      <c r="B83" s="1"/>
      <c r="C83" s="1"/>
      <c r="D83" s="1"/>
      <c r="E83" s="2"/>
      <c r="G83" s="208"/>
    </row>
    <row r="84" spans="2:11">
      <c r="B84" s="5" t="s">
        <v>15</v>
      </c>
      <c r="C84" s="1"/>
      <c r="D84" s="1"/>
      <c r="E84" s="2"/>
      <c r="G84" s="208"/>
    </row>
    <row r="85" spans="2:11">
      <c r="B85" s="1" t="s">
        <v>11</v>
      </c>
      <c r="C85" s="1"/>
      <c r="D85" s="1"/>
      <c r="E85" s="96">
        <v>0</v>
      </c>
      <c r="G85" s="207"/>
      <c r="I85" s="1" t="s">
        <v>53</v>
      </c>
      <c r="K85" s="112" t="s">
        <v>137</v>
      </c>
    </row>
    <row r="86" spans="2:11">
      <c r="B86" s="1" t="s">
        <v>12</v>
      </c>
      <c r="C86" s="1"/>
      <c r="D86" s="1"/>
      <c r="E86" s="98">
        <v>0</v>
      </c>
      <c r="G86" s="207"/>
      <c r="I86" s="1" t="s">
        <v>53</v>
      </c>
      <c r="K86" s="112" t="s">
        <v>137</v>
      </c>
    </row>
    <row r="87" spans="2:11">
      <c r="B87" s="1" t="s">
        <v>13</v>
      </c>
      <c r="C87" s="1"/>
      <c r="D87" s="1"/>
      <c r="E87" s="98">
        <v>0</v>
      </c>
      <c r="G87" s="207"/>
      <c r="I87" s="1" t="s">
        <v>53</v>
      </c>
      <c r="K87" s="112" t="s">
        <v>137</v>
      </c>
    </row>
    <row r="88" spans="2:11">
      <c r="B88" s="1" t="s">
        <v>14</v>
      </c>
      <c r="C88" s="1"/>
      <c r="D88" s="1"/>
      <c r="E88" s="97">
        <v>0</v>
      </c>
      <c r="G88" s="207"/>
      <c r="I88" s="1" t="s">
        <v>53</v>
      </c>
      <c r="K88" s="112" t="s">
        <v>137</v>
      </c>
    </row>
    <row r="89" spans="2:11">
      <c r="B89" s="1"/>
      <c r="C89" s="1"/>
      <c r="D89" s="1"/>
      <c r="E89" s="2"/>
      <c r="G89" s="208"/>
    </row>
    <row r="90" spans="2:11">
      <c r="B90" s="1"/>
      <c r="C90" s="1"/>
      <c r="D90" s="1"/>
      <c r="E90" s="2"/>
      <c r="G90" s="208"/>
    </row>
    <row r="91" spans="2:11">
      <c r="B91" s="1"/>
      <c r="C91" s="1"/>
      <c r="D91" s="1"/>
      <c r="E91" s="2"/>
      <c r="G91" s="208"/>
    </row>
    <row r="92" spans="2:11">
      <c r="B92" s="5" t="s">
        <v>28</v>
      </c>
      <c r="C92" s="1"/>
      <c r="D92" s="1"/>
      <c r="E92" s="2"/>
      <c r="G92" s="208"/>
    </row>
    <row r="93" spans="2:11">
      <c r="B93" s="1"/>
      <c r="C93" s="1"/>
      <c r="D93" s="1"/>
      <c r="E93" s="2"/>
      <c r="G93" s="208"/>
    </row>
    <row r="94" spans="2:11">
      <c r="B94" s="5" t="s">
        <v>10</v>
      </c>
      <c r="C94" s="1"/>
      <c r="D94" s="1"/>
      <c r="E94" s="2"/>
      <c r="G94" s="208"/>
    </row>
    <row r="95" spans="2:11">
      <c r="B95" s="1" t="s">
        <v>11</v>
      </c>
      <c r="C95" s="1"/>
      <c r="D95" s="1"/>
      <c r="E95" s="96">
        <v>15846.611174344836</v>
      </c>
      <c r="G95" s="207">
        <v>22.21</v>
      </c>
      <c r="I95" s="1" t="s">
        <v>54</v>
      </c>
      <c r="K95" s="112" t="s">
        <v>137</v>
      </c>
    </row>
    <row r="96" spans="2:11">
      <c r="B96" s="1" t="s">
        <v>12</v>
      </c>
      <c r="C96" s="1"/>
      <c r="D96" s="1"/>
      <c r="E96" s="98">
        <v>6645.152581550632</v>
      </c>
      <c r="G96" s="207">
        <v>27.41</v>
      </c>
      <c r="I96" s="1" t="s">
        <v>54</v>
      </c>
      <c r="K96" s="112" t="s">
        <v>137</v>
      </c>
    </row>
    <row r="97" spans="2:11">
      <c r="B97" s="1" t="s">
        <v>13</v>
      </c>
      <c r="C97" s="1"/>
      <c r="D97" s="1"/>
      <c r="E97" s="98">
        <v>568.15678353560133</v>
      </c>
      <c r="G97" s="207">
        <v>27.41</v>
      </c>
      <c r="I97" s="1" t="s">
        <v>54</v>
      </c>
      <c r="K97" s="112" t="s">
        <v>137</v>
      </c>
    </row>
    <row r="98" spans="2:11">
      <c r="B98" s="1" t="s">
        <v>14</v>
      </c>
      <c r="C98" s="1"/>
      <c r="D98" s="1"/>
      <c r="E98" s="97">
        <v>360.79450454496231</v>
      </c>
      <c r="G98" s="207">
        <v>27.41</v>
      </c>
      <c r="I98" s="1" t="s">
        <v>54</v>
      </c>
      <c r="K98" s="112" t="s">
        <v>137</v>
      </c>
    </row>
    <row r="99" spans="2:11">
      <c r="B99" s="1"/>
      <c r="C99" s="1"/>
      <c r="D99" s="1"/>
      <c r="E99" s="2"/>
      <c r="G99" s="208"/>
    </row>
    <row r="100" spans="2:11">
      <c r="B100" s="5" t="s">
        <v>15</v>
      </c>
      <c r="C100" s="1"/>
      <c r="D100" s="1"/>
      <c r="E100" s="2"/>
      <c r="G100" s="208"/>
    </row>
    <row r="101" spans="2:11">
      <c r="B101" s="1" t="s">
        <v>11</v>
      </c>
      <c r="C101" s="1"/>
      <c r="D101" s="1"/>
      <c r="E101" s="96">
        <v>0</v>
      </c>
      <c r="G101" s="207"/>
      <c r="I101" s="1" t="s">
        <v>54</v>
      </c>
      <c r="K101" s="112" t="s">
        <v>137</v>
      </c>
    </row>
    <row r="102" spans="2:11">
      <c r="B102" s="1" t="s">
        <v>12</v>
      </c>
      <c r="C102" s="1"/>
      <c r="D102" s="1"/>
      <c r="E102" s="98">
        <v>0</v>
      </c>
      <c r="G102" s="207"/>
      <c r="I102" s="1" t="s">
        <v>54</v>
      </c>
      <c r="K102" s="112" t="s">
        <v>137</v>
      </c>
    </row>
    <row r="103" spans="2:11">
      <c r="B103" s="1" t="s">
        <v>13</v>
      </c>
      <c r="C103" s="1"/>
      <c r="D103" s="1"/>
      <c r="E103" s="98">
        <v>0</v>
      </c>
      <c r="G103" s="207"/>
      <c r="I103" s="1" t="s">
        <v>54</v>
      </c>
      <c r="K103" s="112" t="s">
        <v>137</v>
      </c>
    </row>
    <row r="104" spans="2:11">
      <c r="B104" s="1" t="s">
        <v>14</v>
      </c>
      <c r="C104" s="1"/>
      <c r="D104" s="1"/>
      <c r="E104" s="97">
        <v>0</v>
      </c>
      <c r="G104" s="207"/>
      <c r="I104" s="1" t="s">
        <v>54</v>
      </c>
      <c r="K104" s="112" t="s">
        <v>137</v>
      </c>
    </row>
    <row r="105" spans="2:11">
      <c r="B105" s="1"/>
      <c r="C105" s="1"/>
      <c r="D105" s="1"/>
      <c r="E105" s="2"/>
      <c r="G105" s="208"/>
    </row>
    <row r="106" spans="2:11">
      <c r="B106" s="1"/>
      <c r="C106" s="1"/>
      <c r="D106" s="1"/>
      <c r="E106" s="2"/>
      <c r="G106" s="208"/>
    </row>
    <row r="107" spans="2:11">
      <c r="B107" s="1"/>
      <c r="C107" s="1"/>
      <c r="D107" s="1"/>
      <c r="E107" s="2"/>
      <c r="G107" s="208"/>
    </row>
    <row r="108" spans="2:11">
      <c r="B108" s="5" t="s">
        <v>29</v>
      </c>
      <c r="C108" s="1"/>
      <c r="D108" s="1"/>
      <c r="E108" s="2"/>
      <c r="G108" s="208"/>
    </row>
    <row r="109" spans="2:11">
      <c r="B109" s="1"/>
      <c r="C109" s="1"/>
      <c r="D109" s="1"/>
      <c r="E109" s="2"/>
      <c r="G109" s="208"/>
    </row>
    <row r="110" spans="2:11">
      <c r="B110" s="5" t="s">
        <v>10</v>
      </c>
      <c r="C110" s="1"/>
      <c r="D110" s="1"/>
      <c r="E110" s="2"/>
      <c r="G110" s="208"/>
    </row>
    <row r="111" spans="2:11">
      <c r="B111" s="1" t="s">
        <v>17</v>
      </c>
      <c r="C111" s="1"/>
      <c r="D111" s="1"/>
      <c r="E111" s="96">
        <v>43.95643501340615</v>
      </c>
      <c r="G111" s="207">
        <v>3006.94</v>
      </c>
      <c r="I111" s="1" t="s">
        <v>53</v>
      </c>
      <c r="K111" s="112" t="s">
        <v>137</v>
      </c>
    </row>
    <row r="112" spans="2:11">
      <c r="B112" s="1" t="s">
        <v>18</v>
      </c>
      <c r="C112" s="1"/>
      <c r="D112" s="1"/>
      <c r="E112" s="98">
        <v>35.17441702403471</v>
      </c>
      <c r="G112" s="207">
        <v>3006.94</v>
      </c>
      <c r="I112" s="1" t="s">
        <v>53</v>
      </c>
      <c r="K112" s="112" t="s">
        <v>137</v>
      </c>
    </row>
    <row r="113" spans="2:11">
      <c r="B113" s="1" t="s">
        <v>19</v>
      </c>
      <c r="C113" s="1"/>
      <c r="D113" s="1"/>
      <c r="E113" s="98">
        <v>18.042796207429038</v>
      </c>
      <c r="G113" s="207">
        <v>3694.37</v>
      </c>
      <c r="I113" s="1" t="s">
        <v>53</v>
      </c>
      <c r="K113" s="112" t="s">
        <v>137</v>
      </c>
    </row>
    <row r="114" spans="2:11">
      <c r="B114" s="1" t="s">
        <v>20</v>
      </c>
      <c r="C114" s="1"/>
      <c r="D114" s="1"/>
      <c r="E114" s="98">
        <v>9.6357831822100444</v>
      </c>
      <c r="G114" s="207">
        <v>3694.37</v>
      </c>
      <c r="I114" s="1" t="s">
        <v>53</v>
      </c>
      <c r="K114" s="112" t="s">
        <v>137</v>
      </c>
    </row>
    <row r="115" spans="2:11">
      <c r="B115" s="1" t="s">
        <v>21</v>
      </c>
      <c r="C115" s="1"/>
      <c r="D115" s="1"/>
      <c r="E115" s="98">
        <v>6.6001156871820257</v>
      </c>
      <c r="G115" s="207">
        <v>3694.37</v>
      </c>
      <c r="I115" s="1" t="s">
        <v>53</v>
      </c>
      <c r="K115" s="112" t="s">
        <v>137</v>
      </c>
    </row>
    <row r="116" spans="2:11">
      <c r="B116" s="1" t="s">
        <v>22</v>
      </c>
      <c r="C116" s="1"/>
      <c r="D116" s="1"/>
      <c r="E116" s="98">
        <v>2.9530287001343325</v>
      </c>
      <c r="G116" s="207">
        <v>4314.38</v>
      </c>
      <c r="I116" s="1" t="s">
        <v>53</v>
      </c>
      <c r="K116" s="112" t="s">
        <v>137</v>
      </c>
    </row>
    <row r="117" spans="2:11">
      <c r="B117" s="1" t="s">
        <v>23</v>
      </c>
      <c r="C117" s="1"/>
      <c r="D117" s="1"/>
      <c r="E117" s="98">
        <v>1.485068241075816</v>
      </c>
      <c r="G117" s="207">
        <v>4314.38</v>
      </c>
      <c r="I117" s="1" t="s">
        <v>53</v>
      </c>
      <c r="K117" s="112" t="s">
        <v>137</v>
      </c>
    </row>
    <row r="118" spans="2:11">
      <c r="B118" s="1" t="s">
        <v>24</v>
      </c>
      <c r="C118" s="1"/>
      <c r="D118" s="1"/>
      <c r="E118" s="98">
        <v>0.30266294837238233</v>
      </c>
      <c r="G118" s="207">
        <v>4384.33</v>
      </c>
      <c r="I118" s="1" t="s">
        <v>53</v>
      </c>
      <c r="K118" s="112" t="s">
        <v>137</v>
      </c>
    </row>
    <row r="119" spans="2:11">
      <c r="B119" s="1" t="s">
        <v>25</v>
      </c>
      <c r="C119" s="1"/>
      <c r="D119" s="1"/>
      <c r="E119" s="98">
        <v>0</v>
      </c>
      <c r="G119" s="207">
        <v>4384.33</v>
      </c>
      <c r="I119" s="1" t="s">
        <v>53</v>
      </c>
      <c r="K119" s="112" t="s">
        <v>137</v>
      </c>
    </row>
    <row r="120" spans="2:11">
      <c r="B120" s="1" t="s">
        <v>26</v>
      </c>
      <c r="C120" s="1"/>
      <c r="D120" s="1"/>
      <c r="E120" s="97">
        <v>0</v>
      </c>
      <c r="G120" s="207">
        <v>4649.1499999999996</v>
      </c>
      <c r="I120" s="1" t="s">
        <v>53</v>
      </c>
      <c r="K120" s="112" t="s">
        <v>137</v>
      </c>
    </row>
    <row r="121" spans="2:11">
      <c r="B121" s="1"/>
      <c r="C121" s="1"/>
      <c r="D121" s="1"/>
      <c r="E121" s="2"/>
      <c r="G121" s="208"/>
    </row>
    <row r="122" spans="2:11">
      <c r="B122" s="5" t="s">
        <v>15</v>
      </c>
      <c r="C122" s="1"/>
      <c r="D122" s="1"/>
      <c r="E122" s="2"/>
      <c r="G122" s="208"/>
    </row>
    <row r="123" spans="2:11">
      <c r="B123" s="1" t="s">
        <v>17</v>
      </c>
      <c r="C123" s="1"/>
      <c r="D123" s="1"/>
      <c r="E123" s="96">
        <v>0</v>
      </c>
      <c r="G123" s="207">
        <v>3006.94</v>
      </c>
      <c r="I123" s="1" t="s">
        <v>53</v>
      </c>
      <c r="K123" s="112" t="s">
        <v>137</v>
      </c>
    </row>
    <row r="124" spans="2:11">
      <c r="B124" s="1" t="s">
        <v>18</v>
      </c>
      <c r="C124" s="1"/>
      <c r="D124" s="1"/>
      <c r="E124" s="98">
        <v>1.5214670313653715</v>
      </c>
      <c r="G124" s="207">
        <v>3006.94</v>
      </c>
      <c r="I124" s="1" t="s">
        <v>53</v>
      </c>
      <c r="K124" s="112" t="s">
        <v>137</v>
      </c>
    </row>
    <row r="125" spans="2:11">
      <c r="B125" s="1" t="s">
        <v>19</v>
      </c>
      <c r="C125" s="1"/>
      <c r="D125" s="1"/>
      <c r="E125" s="98">
        <v>0.28117920237543897</v>
      </c>
      <c r="G125" s="207">
        <v>3694.37</v>
      </c>
      <c r="I125" s="1" t="s">
        <v>53</v>
      </c>
      <c r="K125" s="112" t="s">
        <v>137</v>
      </c>
    </row>
    <row r="126" spans="2:11">
      <c r="B126" s="1" t="s">
        <v>20</v>
      </c>
      <c r="C126" s="1"/>
      <c r="D126" s="1"/>
      <c r="E126" s="98">
        <v>1.2494744679539402</v>
      </c>
      <c r="G126" s="207">
        <v>3694.37</v>
      </c>
      <c r="I126" s="1" t="s">
        <v>53</v>
      </c>
      <c r="K126" s="112" t="s">
        <v>137</v>
      </c>
    </row>
    <row r="127" spans="2:11">
      <c r="B127" s="1" t="s">
        <v>21</v>
      </c>
      <c r="C127" s="1"/>
      <c r="D127" s="1"/>
      <c r="E127" s="98">
        <v>0.746622127906579</v>
      </c>
      <c r="G127" s="207">
        <v>3694.37</v>
      </c>
      <c r="I127" s="1" t="s">
        <v>53</v>
      </c>
      <c r="K127" s="112" t="s">
        <v>137</v>
      </c>
    </row>
    <row r="128" spans="2:11">
      <c r="B128" s="1" t="s">
        <v>22</v>
      </c>
      <c r="C128" s="1"/>
      <c r="D128" s="1"/>
      <c r="E128" s="98">
        <v>2.8719649535414304</v>
      </c>
      <c r="G128" s="207">
        <v>4314.38</v>
      </c>
      <c r="I128" s="1" t="s">
        <v>53</v>
      </c>
      <c r="K128" s="112" t="s">
        <v>137</v>
      </c>
    </row>
    <row r="129" spans="2:11">
      <c r="B129" s="1" t="s">
        <v>23</v>
      </c>
      <c r="C129" s="1"/>
      <c r="D129" s="1"/>
      <c r="E129" s="98">
        <v>1.661626756871089</v>
      </c>
      <c r="G129" s="207">
        <v>4314.38</v>
      </c>
      <c r="I129" s="1" t="s">
        <v>53</v>
      </c>
      <c r="K129" s="112" t="s">
        <v>137</v>
      </c>
    </row>
    <row r="130" spans="2:11">
      <c r="B130" s="1" t="s">
        <v>24</v>
      </c>
      <c r="C130" s="1"/>
      <c r="D130" s="1"/>
      <c r="E130" s="98">
        <v>3.208731462011313</v>
      </c>
      <c r="G130" s="207">
        <v>4384.33</v>
      </c>
      <c r="I130" s="1" t="s">
        <v>53</v>
      </c>
      <c r="K130" s="112" t="s">
        <v>137</v>
      </c>
    </row>
    <row r="131" spans="2:11">
      <c r="B131" s="1" t="s">
        <v>25</v>
      </c>
      <c r="C131" s="1"/>
      <c r="D131" s="1"/>
      <c r="E131" s="98">
        <v>0.28058474317379956</v>
      </c>
      <c r="G131" s="207">
        <v>4384.33</v>
      </c>
      <c r="I131" s="1" t="s">
        <v>53</v>
      </c>
      <c r="K131" s="112" t="s">
        <v>137</v>
      </c>
    </row>
    <row r="132" spans="2:11">
      <c r="B132" s="1" t="s">
        <v>26</v>
      </c>
      <c r="C132" s="1"/>
      <c r="D132" s="1"/>
      <c r="E132" s="97">
        <v>0</v>
      </c>
      <c r="G132" s="207">
        <v>4649.1499999999996</v>
      </c>
      <c r="I132" s="1" t="s">
        <v>53</v>
      </c>
      <c r="K132" s="112" t="s">
        <v>137</v>
      </c>
    </row>
    <row r="133" spans="2:11">
      <c r="G133" s="209"/>
    </row>
    <row r="134" spans="2:11">
      <c r="G134" s="209"/>
    </row>
    <row r="135" spans="2:11" s="4" customFormat="1" ht="12.75">
      <c r="B135" s="4" t="s">
        <v>105</v>
      </c>
      <c r="G135" s="211" t="s">
        <v>99</v>
      </c>
      <c r="I135" s="4" t="s">
        <v>0</v>
      </c>
    </row>
    <row r="136" spans="2:11">
      <c r="B136" s="1"/>
      <c r="C136" s="1"/>
      <c r="D136" s="1"/>
      <c r="E136" s="2"/>
      <c r="G136" s="208"/>
    </row>
    <row r="137" spans="2:11">
      <c r="B137" s="115" t="s">
        <v>115</v>
      </c>
      <c r="C137" s="1"/>
      <c r="D137" s="1"/>
      <c r="E137" s="2"/>
      <c r="G137" s="208"/>
    </row>
    <row r="138" spans="2:11">
      <c r="B138" s="116" t="s">
        <v>2</v>
      </c>
      <c r="C138" s="1"/>
      <c r="D138" s="1"/>
      <c r="E138" s="96">
        <v>3</v>
      </c>
      <c r="G138" s="207">
        <v>741.6</v>
      </c>
      <c r="I138" s="1" t="s">
        <v>51</v>
      </c>
      <c r="K138" s="112" t="s">
        <v>145</v>
      </c>
    </row>
    <row r="139" spans="2:11">
      <c r="B139" s="116" t="s">
        <v>3</v>
      </c>
      <c r="C139" s="1"/>
      <c r="D139" s="1"/>
      <c r="E139" s="97">
        <v>78463.623533797523</v>
      </c>
      <c r="G139" s="207">
        <v>9.2314000000000007</v>
      </c>
      <c r="I139" s="1" t="s">
        <v>100</v>
      </c>
      <c r="K139" s="112" t="s">
        <v>145</v>
      </c>
    </row>
    <row r="140" spans="2:11">
      <c r="B140" s="95"/>
      <c r="C140" s="1"/>
      <c r="D140" s="1"/>
      <c r="E140" s="83"/>
      <c r="F140" s="113"/>
      <c r="G140" s="210"/>
      <c r="H140" s="113"/>
      <c r="I140" s="117"/>
    </row>
    <row r="141" spans="2:11">
      <c r="B141" s="115" t="s">
        <v>114</v>
      </c>
      <c r="C141" s="1"/>
      <c r="D141" s="1"/>
      <c r="E141" s="83"/>
      <c r="F141" s="113"/>
      <c r="G141" s="210"/>
      <c r="H141" s="113"/>
      <c r="I141" s="117"/>
    </row>
    <row r="142" spans="2:11">
      <c r="B142" s="116" t="s">
        <v>116</v>
      </c>
      <c r="C142" s="1"/>
      <c r="D142" s="1"/>
      <c r="E142" s="118">
        <v>0</v>
      </c>
      <c r="F142" s="113"/>
      <c r="G142" s="207"/>
      <c r="H142" s="113"/>
      <c r="I142" s="1" t="s">
        <v>53</v>
      </c>
      <c r="K142" s="112" t="s">
        <v>145</v>
      </c>
    </row>
    <row r="143" spans="2:11">
      <c r="B143" s="115"/>
      <c r="C143" s="1"/>
      <c r="D143" s="1"/>
      <c r="E143" s="83"/>
      <c r="F143" s="113"/>
      <c r="G143" s="210"/>
      <c r="H143" s="113"/>
      <c r="I143" s="117"/>
    </row>
    <row r="144" spans="2:11">
      <c r="B144" s="115" t="s">
        <v>117</v>
      </c>
      <c r="C144" s="1"/>
      <c r="D144" s="1"/>
      <c r="E144" s="83"/>
      <c r="F144" s="113"/>
      <c r="G144" s="210"/>
      <c r="H144" s="113"/>
      <c r="I144" s="117"/>
    </row>
    <row r="145" spans="1:14">
      <c r="B145" s="1" t="s">
        <v>116</v>
      </c>
      <c r="C145" s="1"/>
      <c r="D145" s="1"/>
      <c r="E145" s="118">
        <v>4</v>
      </c>
      <c r="G145" s="207">
        <v>1277.99</v>
      </c>
      <c r="I145" s="1" t="s">
        <v>51</v>
      </c>
      <c r="K145" s="112" t="s">
        <v>145</v>
      </c>
    </row>
    <row r="146" spans="1:14">
      <c r="B146" s="1"/>
      <c r="C146" s="1"/>
      <c r="D146" s="1"/>
      <c r="E146" s="83"/>
      <c r="G146" s="83"/>
    </row>
    <row r="147" spans="1:14" s="99" customFormat="1" ht="12.75">
      <c r="B147" s="99" t="s">
        <v>118</v>
      </c>
      <c r="C147" s="139"/>
    </row>
    <row r="148" spans="1:14" s="140" customFormat="1" ht="12.75"/>
    <row r="149" spans="1:14" s="6" customFormat="1" ht="12.75">
      <c r="B149" s="147"/>
      <c r="C149" s="147"/>
      <c r="D149" s="147"/>
      <c r="E149" s="147"/>
      <c r="F149" s="147"/>
      <c r="G149" s="147"/>
    </row>
    <row r="150" spans="1:14">
      <c r="A150" s="100"/>
      <c r="B150" s="149" t="s">
        <v>119</v>
      </c>
      <c r="C150" s="150"/>
      <c r="D150" s="150"/>
      <c r="E150" s="150"/>
      <c r="F150" s="150"/>
      <c r="G150" s="151"/>
      <c r="H150" s="101"/>
      <c r="I150" s="101"/>
      <c r="J150" s="1"/>
      <c r="K150" s="1"/>
      <c r="L150" s="1"/>
    </row>
    <row r="151" spans="1:14">
      <c r="B151" s="152"/>
      <c r="C151" s="122"/>
      <c r="D151" s="122"/>
      <c r="E151" s="122"/>
      <c r="F151" s="122"/>
      <c r="G151" s="153"/>
      <c r="H151" s="1"/>
      <c r="J151" s="1"/>
      <c r="K151" s="1"/>
      <c r="L151" s="1"/>
      <c r="M151" s="1"/>
      <c r="N151" s="1"/>
    </row>
    <row r="152" spans="1:14">
      <c r="B152" s="154" t="s">
        <v>146</v>
      </c>
      <c r="C152" s="15" t="s">
        <v>147</v>
      </c>
      <c r="D152" s="129"/>
      <c r="E152" s="181">
        <v>328493023.21188331</v>
      </c>
      <c r="F152" s="16"/>
      <c r="G152" s="196"/>
      <c r="H152" s="1"/>
      <c r="J152" s="15" t="s">
        <v>148</v>
      </c>
      <c r="K152" s="1"/>
      <c r="L152" s="1"/>
      <c r="M152" s="1"/>
      <c r="N152" s="1"/>
    </row>
    <row r="153" spans="1:14">
      <c r="B153" s="123"/>
      <c r="C153" s="16"/>
      <c r="D153" s="16"/>
      <c r="E153" s="16"/>
      <c r="F153" s="16"/>
      <c r="G153" s="124"/>
      <c r="H153" s="1"/>
      <c r="J153" s="1"/>
      <c r="K153" s="1"/>
      <c r="L153" s="1"/>
      <c r="M153" s="1"/>
      <c r="N153" s="1"/>
    </row>
    <row r="154" spans="1:14">
      <c r="B154" s="132" t="s">
        <v>149</v>
      </c>
      <c r="C154" s="131" t="s">
        <v>147</v>
      </c>
      <c r="D154" s="19"/>
      <c r="E154" s="192">
        <f>SUMPRODUCT(E12:E13,G12:G13)</f>
        <v>216521659.24445003</v>
      </c>
      <c r="F154" s="16"/>
      <c r="G154" s="133"/>
      <c r="H154" s="1"/>
      <c r="J154" s="1"/>
      <c r="K154" s="1"/>
      <c r="L154" s="1"/>
      <c r="M154" s="1"/>
      <c r="N154" s="1"/>
    </row>
    <row r="155" spans="1:14">
      <c r="B155" s="132" t="s">
        <v>150</v>
      </c>
      <c r="C155" s="131" t="s">
        <v>147</v>
      </c>
      <c r="D155" s="19"/>
      <c r="E155" s="192">
        <f>SUMPRODUCT(E16:E17,G16:G17)</f>
        <v>15833715.498334507</v>
      </c>
      <c r="F155" s="16"/>
      <c r="G155" s="133"/>
      <c r="H155" s="1"/>
      <c r="J155" s="1"/>
      <c r="K155" s="1"/>
      <c r="L155" s="1"/>
      <c r="M155" s="1"/>
      <c r="N155" s="1"/>
    </row>
    <row r="156" spans="1:14">
      <c r="B156" s="132" t="s">
        <v>151</v>
      </c>
      <c r="C156" s="131" t="s">
        <v>147</v>
      </c>
      <c r="D156" s="19"/>
      <c r="E156" s="192">
        <f>SUMPRODUCT(E20:E23,G20:G23)</f>
        <v>20537662.583456155</v>
      </c>
      <c r="F156" s="16"/>
      <c r="G156" s="133"/>
      <c r="H156" s="1"/>
      <c r="J156" s="1"/>
      <c r="K156" s="1"/>
      <c r="L156" s="1"/>
      <c r="M156" s="1"/>
      <c r="N156" s="1"/>
    </row>
    <row r="157" spans="1:14">
      <c r="B157" s="155" t="s">
        <v>59</v>
      </c>
      <c r="C157" s="131" t="s">
        <v>147</v>
      </c>
      <c r="D157" s="19"/>
      <c r="E157" s="192">
        <f>SUM(E154:E156)</f>
        <v>252893037.32624069</v>
      </c>
      <c r="F157" s="16"/>
      <c r="G157" s="133"/>
      <c r="H157" s="1"/>
      <c r="J157" s="1"/>
      <c r="K157" s="1"/>
      <c r="L157" s="1"/>
      <c r="M157" s="1"/>
      <c r="N157" s="1"/>
    </row>
    <row r="158" spans="1:14">
      <c r="B158" s="123"/>
      <c r="C158" s="16"/>
      <c r="D158" s="15"/>
      <c r="E158" s="204"/>
      <c r="F158" s="16"/>
      <c r="G158" s="124"/>
      <c r="H158" s="1"/>
      <c r="J158" s="1"/>
      <c r="K158" s="1"/>
      <c r="L158" s="1"/>
      <c r="M158" s="1"/>
      <c r="N158" s="1"/>
    </row>
    <row r="159" spans="1:14">
      <c r="B159" s="132" t="s">
        <v>152</v>
      </c>
      <c r="C159" s="131" t="s">
        <v>147</v>
      </c>
      <c r="D159" s="134"/>
      <c r="E159" s="192">
        <f>SUMPRODUCT(E33:E36,G33:G36) + SUMPRODUCT(E39:E42,G39:G42) + SUMPRODUCT(E79:E82,G79:G82) + SUMPRODUCT(E85:E88,G85:G88)+ SUMPRODUCT(E95:E98,G95:G98) + SUMPRODUCT(E101:E104,G101:G104)</f>
        <v>73189055.295859128</v>
      </c>
      <c r="F159" s="16"/>
      <c r="G159" s="133"/>
      <c r="H159" s="1"/>
      <c r="J159" s="1"/>
      <c r="K159" s="1"/>
      <c r="L159" s="1"/>
      <c r="M159" s="1"/>
      <c r="N159" s="1"/>
    </row>
    <row r="160" spans="1:14">
      <c r="B160" s="132" t="s">
        <v>153</v>
      </c>
      <c r="C160" s="131" t="s">
        <v>147</v>
      </c>
      <c r="D160" s="19"/>
      <c r="E160" s="192">
        <f>SUMPRODUCT(E49:E58,G49:G58) + SUMPRODUCT(E61:E70,G61:G70) + SUMPRODUCT(E111:E120,G111:G120) + SUMPRODUCT(E123:E132,G123:G132)</f>
        <v>1678726.6716257392</v>
      </c>
      <c r="F160" s="16"/>
      <c r="G160" s="133"/>
      <c r="H160" s="1"/>
      <c r="J160" s="1"/>
      <c r="K160" s="1"/>
      <c r="L160" s="1"/>
      <c r="M160" s="1"/>
      <c r="N160" s="1"/>
    </row>
    <row r="161" spans="2:14">
      <c r="B161" s="155" t="s">
        <v>60</v>
      </c>
      <c r="C161" s="131" t="s">
        <v>147</v>
      </c>
      <c r="D161" s="19"/>
      <c r="E161" s="192">
        <f>E159+E160</f>
        <v>74867781.967484862</v>
      </c>
      <c r="F161" s="16"/>
      <c r="G161" s="133"/>
      <c r="H161" s="1"/>
      <c r="J161" s="1"/>
      <c r="K161" s="1"/>
      <c r="L161" s="1"/>
      <c r="M161" s="1"/>
      <c r="N161" s="1"/>
    </row>
    <row r="162" spans="2:14">
      <c r="B162" s="155"/>
      <c r="C162" s="131"/>
      <c r="D162" s="19"/>
      <c r="E162" s="205"/>
      <c r="F162" s="16"/>
      <c r="G162" s="133"/>
      <c r="H162" s="1"/>
      <c r="J162" s="1"/>
      <c r="K162" s="1"/>
      <c r="L162" s="1"/>
      <c r="M162" s="1"/>
      <c r="N162" s="1"/>
    </row>
    <row r="163" spans="2:14">
      <c r="B163" s="132" t="s">
        <v>154</v>
      </c>
      <c r="C163" s="131" t="s">
        <v>147</v>
      </c>
      <c r="D163" s="19"/>
      <c r="E163" s="192">
        <f>SUMPRODUCT(E138:E139,G138:G139)</f>
        <v>726553.89428989857</v>
      </c>
      <c r="F163" s="16"/>
      <c r="G163" s="133"/>
      <c r="H163" s="1"/>
      <c r="J163" s="1"/>
      <c r="K163" s="1"/>
      <c r="L163" s="1"/>
      <c r="M163" s="1"/>
      <c r="N163" s="1"/>
    </row>
    <row r="164" spans="2:14">
      <c r="B164" s="132" t="s">
        <v>155</v>
      </c>
      <c r="C164" s="131" t="s">
        <v>147</v>
      </c>
      <c r="D164" s="19"/>
      <c r="E164" s="192">
        <f>E142*G142+E145*G145</f>
        <v>5111.96</v>
      </c>
      <c r="F164" s="16"/>
      <c r="G164" s="133"/>
      <c r="H164" s="1"/>
      <c r="J164" s="1"/>
      <c r="K164" s="1"/>
      <c r="L164" s="1"/>
      <c r="M164" s="1"/>
      <c r="N164" s="1"/>
    </row>
    <row r="165" spans="2:14">
      <c r="B165" s="154" t="s">
        <v>124</v>
      </c>
      <c r="C165" s="16"/>
      <c r="D165" s="15"/>
      <c r="E165" s="192">
        <f>E163+E164</f>
        <v>731665.85428989853</v>
      </c>
      <c r="F165" s="16"/>
      <c r="G165" s="124"/>
      <c r="H165" s="1"/>
      <c r="J165" s="1"/>
      <c r="K165" s="1"/>
      <c r="L165" s="1"/>
      <c r="M165" s="1"/>
      <c r="N165" s="1"/>
    </row>
    <row r="166" spans="2:14">
      <c r="B166" s="123"/>
      <c r="C166" s="16"/>
      <c r="D166" s="15"/>
      <c r="E166" s="204"/>
      <c r="F166" s="16"/>
      <c r="G166" s="124"/>
      <c r="H166" s="1"/>
      <c r="J166" s="1"/>
      <c r="K166" s="1"/>
      <c r="L166" s="1"/>
      <c r="M166" s="1"/>
      <c r="N166" s="1"/>
    </row>
    <row r="167" spans="2:14">
      <c r="B167" s="154" t="s">
        <v>156</v>
      </c>
      <c r="C167" s="15" t="s">
        <v>147</v>
      </c>
      <c r="D167" s="19"/>
      <c r="E167" s="192">
        <f>SUM(E154:E156,E159:E160,E163:E164)</f>
        <v>328492485.14801544</v>
      </c>
      <c r="F167" s="16"/>
      <c r="G167" s="133"/>
      <c r="H167" s="1"/>
      <c r="J167" s="1"/>
      <c r="K167" s="1"/>
      <c r="L167" s="1"/>
      <c r="M167" s="1"/>
      <c r="N167" s="1"/>
    </row>
    <row r="168" spans="2:14">
      <c r="B168" s="154"/>
      <c r="C168" s="15"/>
      <c r="D168" s="19"/>
      <c r="E168" s="130"/>
      <c r="F168" s="16"/>
      <c r="G168" s="133"/>
      <c r="H168" s="1"/>
      <c r="J168" s="1"/>
      <c r="K168" s="1"/>
      <c r="L168" s="1"/>
      <c r="M168" s="1"/>
      <c r="N168" s="1"/>
    </row>
    <row r="169" spans="2:14">
      <c r="B169" s="182" t="s">
        <v>61</v>
      </c>
      <c r="C169" s="20"/>
      <c r="D169" s="20"/>
      <c r="E169" s="170" t="str">
        <f>IF(E167&gt;E152, "TARIEVENVOORSTEL VOLDOET NIET", "TARIEVENVOORSTEL VOLDOET")</f>
        <v>TARIEVENVOORSTEL VOLDOET</v>
      </c>
      <c r="F169" s="21"/>
      <c r="G169" s="148"/>
      <c r="H169" s="1"/>
      <c r="J169" s="1"/>
      <c r="K169" s="1"/>
      <c r="L169" s="1"/>
      <c r="M169" s="1"/>
    </row>
    <row r="170" spans="2:14">
      <c r="B170" s="18"/>
      <c r="C170" s="156"/>
      <c r="D170" s="156"/>
      <c r="E170" s="125"/>
      <c r="F170" s="157"/>
      <c r="G170" s="158"/>
      <c r="H170" s="1"/>
      <c r="J170" s="1"/>
      <c r="K170" s="1"/>
      <c r="L170" s="1"/>
      <c r="M170" s="1"/>
    </row>
    <row r="171" spans="2:14">
      <c r="B171" s="145"/>
      <c r="C171" s="145"/>
      <c r="D171" s="145"/>
      <c r="E171" s="145"/>
      <c r="F171" s="145"/>
      <c r="G171" s="146"/>
      <c r="H171" s="1"/>
      <c r="J171" s="1"/>
      <c r="K171" s="1"/>
      <c r="L171" s="1"/>
      <c r="M171" s="1"/>
      <c r="N171" s="1"/>
    </row>
    <row r="172" spans="2:14" s="113" customFormat="1">
      <c r="B172" s="141" t="s">
        <v>120</v>
      </c>
      <c r="C172" s="142"/>
      <c r="D172" s="142"/>
      <c r="E172" s="142"/>
      <c r="F172" s="142"/>
      <c r="G172" s="143"/>
      <c r="H172" s="117"/>
      <c r="I172" s="117"/>
      <c r="J172" s="117"/>
      <c r="K172" s="117"/>
      <c r="L172" s="117"/>
      <c r="M172" s="117"/>
      <c r="N172" s="117"/>
    </row>
    <row r="173" spans="2:14" s="140" customFormat="1" ht="12.75">
      <c r="B173" s="159"/>
      <c r="C173" s="160"/>
      <c r="D173" s="160"/>
      <c r="E173" s="160"/>
      <c r="F173" s="160"/>
      <c r="G173" s="178"/>
    </row>
    <row r="174" spans="2:14" s="140" customFormat="1" ht="12.75">
      <c r="B174" s="163" t="s">
        <v>121</v>
      </c>
      <c r="C174" s="164" t="s">
        <v>141</v>
      </c>
      <c r="D174" s="164"/>
      <c r="E174" s="177">
        <v>13354157.954524213</v>
      </c>
      <c r="F174" s="176"/>
      <c r="G174" s="206"/>
      <c r="J174" s="15" t="s">
        <v>173</v>
      </c>
    </row>
    <row r="175" spans="2:14" s="140" customFormat="1" ht="12.75">
      <c r="B175" s="166"/>
      <c r="C175" s="164"/>
      <c r="D175" s="164"/>
      <c r="F175" s="164"/>
      <c r="G175" s="162"/>
    </row>
    <row r="176" spans="2:14" s="140" customFormat="1" ht="15">
      <c r="B176" s="167" t="s">
        <v>122</v>
      </c>
      <c r="C176" s="164" t="s">
        <v>141</v>
      </c>
      <c r="D176" s="164"/>
      <c r="E176" s="175">
        <f>SUM(E12:E13,E16:E17,E20:E23,E33:E36,E39:E42,E49:E58,E61:E70,E79:E82,E85:E88,E95:E98,E101:E104,E111:E120,E123:E132,E138:E139,E142,E145)</f>
        <v>13354157.954524208</v>
      </c>
      <c r="F176" s="164"/>
      <c r="G176" s="162"/>
    </row>
    <row r="177" spans="2:14" s="140" customFormat="1" ht="12.75">
      <c r="B177" s="168"/>
      <c r="C177" s="161"/>
      <c r="D177" s="161"/>
      <c r="E177" s="161"/>
      <c r="F177" s="161"/>
      <c r="G177" s="162"/>
    </row>
    <row r="178" spans="2:14" s="140" customFormat="1" ht="12.75">
      <c r="B178" s="169" t="s">
        <v>123</v>
      </c>
      <c r="C178" s="164"/>
      <c r="D178" s="164"/>
      <c r="E178" s="170" t="str">
        <f>IF(E176&gt;E174, "REKENVOLUME VOLDOET NIET", "REKENVOLUME VOLDOET")</f>
        <v>REKENVOLUME VOLDOET</v>
      </c>
      <c r="F178" s="164"/>
      <c r="G178" s="179"/>
    </row>
    <row r="179" spans="2:14" s="140" customFormat="1" ht="12.75">
      <c r="B179" s="171"/>
      <c r="C179" s="172"/>
      <c r="D179" s="172"/>
      <c r="E179" s="172"/>
      <c r="F179" s="172"/>
      <c r="G179" s="180"/>
    </row>
    <row r="180" spans="2:14" s="140" customFormat="1" ht="12.75">
      <c r="B180" s="165"/>
      <c r="C180" s="165"/>
      <c r="D180" s="173"/>
      <c r="E180" s="173"/>
      <c r="F180" s="165"/>
      <c r="G180" s="165"/>
    </row>
    <row r="181" spans="2:14" s="140" customFormat="1" ht="12.75">
      <c r="H181" s="165"/>
      <c r="I181" s="165"/>
      <c r="J181" s="174"/>
    </row>
    <row r="182" spans="2:14" s="183" customFormat="1" ht="12.75">
      <c r="B182" s="183" t="s">
        <v>55</v>
      </c>
    </row>
    <row r="183" spans="2:14" s="144" customFormat="1" ht="12.75"/>
    <row r="184" spans="2:14" s="6" customFormat="1" ht="12.75"/>
    <row r="185" spans="2:14">
      <c r="B185" s="119" t="s">
        <v>56</v>
      </c>
      <c r="C185" s="120"/>
      <c r="D185" s="120"/>
      <c r="E185" s="120"/>
      <c r="F185" s="120"/>
      <c r="G185" s="121" t="s">
        <v>125</v>
      </c>
      <c r="H185" s="16"/>
      <c r="J185" s="1"/>
      <c r="K185" s="1"/>
      <c r="L185" s="1"/>
      <c r="M185" s="1"/>
      <c r="N185" s="1"/>
    </row>
    <row r="186" spans="2:14">
      <c r="B186" s="127"/>
      <c r="C186" s="185"/>
      <c r="D186" s="185"/>
      <c r="E186" s="185"/>
      <c r="F186" s="185"/>
      <c r="G186" s="186"/>
      <c r="H186" s="16"/>
      <c r="J186" s="1"/>
      <c r="K186" s="1"/>
      <c r="L186" s="1"/>
      <c r="M186" s="1"/>
      <c r="N186" s="1"/>
    </row>
    <row r="187" spans="2:14">
      <c r="B187" s="123" t="s">
        <v>171</v>
      </c>
      <c r="C187" s="16" t="s">
        <v>101</v>
      </c>
      <c r="D187" s="19"/>
      <c r="E187" s="187">
        <v>252373632.80024704</v>
      </c>
      <c r="F187" s="101"/>
      <c r="G187" s="124"/>
      <c r="H187" s="17"/>
      <c r="J187" s="15" t="s">
        <v>172</v>
      </c>
      <c r="K187" s="1"/>
      <c r="L187" s="1"/>
      <c r="M187" s="1"/>
      <c r="N187" s="1"/>
    </row>
    <row r="188" spans="2:14">
      <c r="B188" s="123" t="s">
        <v>102</v>
      </c>
      <c r="C188" s="16" t="s">
        <v>101</v>
      </c>
      <c r="D188" s="19"/>
      <c r="E188" s="184">
        <v>40426280.841286965</v>
      </c>
      <c r="F188" s="101"/>
      <c r="G188" s="124"/>
      <c r="H188" s="17"/>
      <c r="I188" s="15"/>
      <c r="J188" s="15" t="s">
        <v>172</v>
      </c>
      <c r="K188" s="1"/>
      <c r="L188" s="1"/>
      <c r="M188" s="1"/>
      <c r="N188" s="1"/>
    </row>
    <row r="189" spans="2:14">
      <c r="B189" s="123" t="s">
        <v>163</v>
      </c>
      <c r="C189" s="16" t="s">
        <v>101</v>
      </c>
      <c r="D189" s="19"/>
      <c r="E189" s="192">
        <f>E187-E188</f>
        <v>211947351.95896009</v>
      </c>
      <c r="F189" s="15"/>
      <c r="G189" s="124"/>
      <c r="H189" s="17"/>
      <c r="I189" s="15"/>
      <c r="J189" s="1"/>
      <c r="K189" s="1"/>
      <c r="L189" s="1"/>
      <c r="M189" s="1"/>
      <c r="N189" s="1"/>
    </row>
    <row r="190" spans="2:14">
      <c r="B190" s="123"/>
      <c r="C190" s="16"/>
      <c r="D190" s="19"/>
      <c r="E190" s="130"/>
      <c r="F190" s="15"/>
      <c r="G190" s="124"/>
      <c r="H190" s="17"/>
      <c r="J190" s="1"/>
      <c r="K190" s="1"/>
      <c r="L190" s="1"/>
      <c r="M190" s="1"/>
      <c r="N190" s="1"/>
    </row>
    <row r="191" spans="2:14">
      <c r="B191" s="123" t="s">
        <v>157</v>
      </c>
      <c r="C191" s="16" t="s">
        <v>147</v>
      </c>
      <c r="D191" s="19"/>
      <c r="E191" s="187">
        <v>252886631.46066821</v>
      </c>
      <c r="F191" s="101"/>
      <c r="G191" s="124"/>
      <c r="H191" s="17"/>
      <c r="I191" s="112"/>
      <c r="J191" s="15" t="s">
        <v>148</v>
      </c>
      <c r="K191" s="1"/>
      <c r="L191" s="1"/>
      <c r="M191" s="1"/>
      <c r="N191" s="1"/>
    </row>
    <row r="192" spans="2:14">
      <c r="B192" s="123" t="s">
        <v>158</v>
      </c>
      <c r="C192" s="16" t="s">
        <v>147</v>
      </c>
      <c r="D192" s="19"/>
      <c r="E192" s="203">
        <f>E188</f>
        <v>40426280.841286965</v>
      </c>
      <c r="F192" s="101"/>
      <c r="G192" s="124"/>
      <c r="H192" s="17"/>
      <c r="I192" s="15"/>
      <c r="J192" s="15"/>
      <c r="K192" s="1"/>
      <c r="L192" s="1"/>
      <c r="M192" s="1"/>
      <c r="N192" s="1"/>
    </row>
    <row r="193" spans="2:14">
      <c r="B193" s="123" t="s">
        <v>159</v>
      </c>
      <c r="C193" s="16" t="s">
        <v>147</v>
      </c>
      <c r="D193" s="19"/>
      <c r="E193" s="191">
        <f>E191-E192</f>
        <v>212460350.61938125</v>
      </c>
      <c r="F193" s="101"/>
      <c r="G193" s="124"/>
      <c r="H193" s="17"/>
      <c r="I193" s="112"/>
      <c r="J193" s="1"/>
      <c r="K193" s="1"/>
      <c r="L193" s="1"/>
      <c r="M193" s="1"/>
      <c r="N193" s="1"/>
    </row>
    <row r="194" spans="2:14">
      <c r="B194" s="123"/>
      <c r="C194" s="16"/>
      <c r="D194" s="19"/>
      <c r="E194" s="130"/>
      <c r="F194" s="101"/>
      <c r="G194" s="124"/>
      <c r="H194" s="17"/>
      <c r="I194" s="15"/>
      <c r="J194" s="1"/>
      <c r="K194" s="1"/>
      <c r="L194" s="1"/>
      <c r="M194" s="1"/>
      <c r="N194" s="1"/>
    </row>
    <row r="195" spans="2:14">
      <c r="B195" s="154" t="s">
        <v>129</v>
      </c>
      <c r="C195" s="16"/>
      <c r="D195" s="19"/>
      <c r="E195" s="197">
        <v>0</v>
      </c>
      <c r="F195" s="101"/>
      <c r="G195" s="124" t="s">
        <v>126</v>
      </c>
      <c r="H195" s="17"/>
      <c r="J195" s="1"/>
      <c r="K195" s="1"/>
      <c r="L195" s="1"/>
      <c r="M195" s="1"/>
      <c r="N195" s="1"/>
    </row>
    <row r="196" spans="2:14">
      <c r="B196" s="154" t="s">
        <v>57</v>
      </c>
      <c r="C196" s="16" t="s">
        <v>138</v>
      </c>
      <c r="D196" s="16"/>
      <c r="E196" s="198">
        <f>((E193/ E189) - 1)*100%</f>
        <v>2.4204060851888975E-3</v>
      </c>
      <c r="F196" s="16"/>
      <c r="G196" s="124" t="s">
        <v>127</v>
      </c>
      <c r="H196" s="17"/>
      <c r="J196" s="1"/>
      <c r="K196" s="1"/>
      <c r="L196" s="1"/>
      <c r="M196" s="1"/>
      <c r="N196" s="1"/>
    </row>
    <row r="197" spans="2:14">
      <c r="B197" s="128" t="s">
        <v>133</v>
      </c>
      <c r="C197" s="125" t="s">
        <v>138</v>
      </c>
      <c r="D197" s="125"/>
      <c r="E197" s="199">
        <f>((E191/E187)-1)*100%</f>
        <v>2.0326951541218552E-3</v>
      </c>
      <c r="F197" s="125"/>
      <c r="G197" s="126" t="s">
        <v>128</v>
      </c>
      <c r="H197" s="17"/>
      <c r="J197" s="1"/>
      <c r="K197" s="1"/>
      <c r="L197" s="1"/>
      <c r="M197" s="1"/>
      <c r="N197" s="1"/>
    </row>
    <row r="198" spans="2:14">
      <c r="B198" s="15"/>
      <c r="C198" s="16"/>
      <c r="D198" s="16"/>
      <c r="E198" s="16"/>
      <c r="F198" s="16"/>
      <c r="G198" s="16"/>
      <c r="H198" s="17"/>
      <c r="J198" s="1"/>
      <c r="K198" s="1"/>
      <c r="L198" s="1"/>
      <c r="M198" s="1"/>
      <c r="N198" s="1"/>
    </row>
    <row r="199" spans="2:14">
      <c r="B199" s="119" t="s">
        <v>58</v>
      </c>
      <c r="C199" s="135"/>
      <c r="D199" s="120"/>
      <c r="E199" s="120"/>
      <c r="F199" s="120"/>
      <c r="G199" s="121" t="s">
        <v>125</v>
      </c>
      <c r="H199" s="16"/>
      <c r="J199" s="1"/>
      <c r="K199" s="1"/>
      <c r="L199" s="1"/>
      <c r="M199" s="1"/>
      <c r="N199" s="1"/>
    </row>
    <row r="200" spans="2:14">
      <c r="B200" s="127"/>
      <c r="C200" s="188"/>
      <c r="D200" s="185"/>
      <c r="E200" s="185"/>
      <c r="F200" s="185"/>
      <c r="G200" s="186"/>
      <c r="H200" s="16"/>
      <c r="I200" s="112"/>
      <c r="J200" s="1"/>
      <c r="K200" s="1"/>
      <c r="L200" s="1"/>
      <c r="M200" s="1"/>
      <c r="N200" s="1"/>
    </row>
    <row r="201" spans="2:14">
      <c r="B201" s="189" t="s">
        <v>170</v>
      </c>
      <c r="C201" s="137" t="s">
        <v>101</v>
      </c>
      <c r="D201" s="19"/>
      <c r="E201" s="187">
        <v>62512036.567989215</v>
      </c>
      <c r="F201" s="138"/>
      <c r="G201" s="124"/>
      <c r="H201" s="17"/>
      <c r="I201" s="112"/>
      <c r="J201" s="15" t="s">
        <v>172</v>
      </c>
      <c r="K201" s="1"/>
      <c r="L201" s="1"/>
      <c r="M201" s="1"/>
      <c r="N201" s="1"/>
    </row>
    <row r="202" spans="2:14">
      <c r="B202" s="189" t="s">
        <v>160</v>
      </c>
      <c r="C202" s="137" t="s">
        <v>147</v>
      </c>
      <c r="D202" s="19"/>
      <c r="E202" s="184">
        <v>64372904.207034372</v>
      </c>
      <c r="F202" s="16"/>
      <c r="G202" s="124"/>
      <c r="H202" s="17"/>
      <c r="I202" s="112"/>
      <c r="J202" s="15" t="s">
        <v>148</v>
      </c>
      <c r="K202" s="1"/>
      <c r="L202" s="1"/>
      <c r="M202" s="1"/>
      <c r="N202" s="1"/>
    </row>
    <row r="203" spans="2:14">
      <c r="B203" s="189"/>
      <c r="C203" s="137"/>
      <c r="D203" s="19"/>
      <c r="E203" s="190"/>
      <c r="F203" s="16"/>
      <c r="G203" s="124"/>
      <c r="H203" s="17"/>
      <c r="I203" s="112"/>
      <c r="J203" s="15"/>
      <c r="K203" s="1"/>
      <c r="L203" s="1"/>
      <c r="M203" s="1"/>
      <c r="N203" s="1"/>
    </row>
    <row r="204" spans="2:14">
      <c r="B204" s="189" t="s">
        <v>169</v>
      </c>
      <c r="C204" s="137" t="s">
        <v>101</v>
      </c>
      <c r="D204" s="19"/>
      <c r="E204" s="187">
        <v>10273307.663481036</v>
      </c>
      <c r="F204" s="16"/>
      <c r="G204" s="124"/>
      <c r="H204" s="17"/>
      <c r="I204" s="112"/>
      <c r="J204" s="15" t="s">
        <v>172</v>
      </c>
      <c r="K204" s="1"/>
      <c r="L204" s="1"/>
      <c r="M204" s="1"/>
      <c r="N204" s="1"/>
    </row>
    <row r="205" spans="2:14">
      <c r="B205" s="189" t="s">
        <v>161</v>
      </c>
      <c r="C205" s="137" t="s">
        <v>147</v>
      </c>
      <c r="D205" s="19"/>
      <c r="E205" s="184">
        <v>10501820.161113534</v>
      </c>
      <c r="F205" s="16"/>
      <c r="G205" s="124"/>
      <c r="H205" s="17"/>
      <c r="I205" s="112"/>
      <c r="J205" s="15" t="s">
        <v>148</v>
      </c>
      <c r="K205" s="1"/>
      <c r="L205" s="1"/>
      <c r="M205" s="1"/>
      <c r="N205" s="1"/>
    </row>
    <row r="206" spans="2:14">
      <c r="B206" s="189"/>
      <c r="C206" s="137"/>
      <c r="D206" s="19"/>
      <c r="E206" s="190"/>
      <c r="F206" s="16"/>
      <c r="G206" s="124"/>
      <c r="H206" s="17"/>
      <c r="I206" s="112"/>
      <c r="J206" s="15"/>
      <c r="K206" s="1"/>
      <c r="L206" s="1"/>
      <c r="M206" s="1"/>
      <c r="N206" s="1"/>
    </row>
    <row r="207" spans="2:14">
      <c r="B207" s="182" t="s">
        <v>142</v>
      </c>
      <c r="C207" s="16" t="s">
        <v>138</v>
      </c>
      <c r="D207" s="16"/>
      <c r="E207" s="201">
        <f>((E202/E201)-1)*100%</f>
        <v>2.9768149323070592E-2</v>
      </c>
      <c r="F207" s="202"/>
      <c r="G207" s="124" t="s">
        <v>130</v>
      </c>
      <c r="H207" s="17"/>
      <c r="I207" s="112"/>
      <c r="J207" s="1"/>
      <c r="K207" s="1"/>
      <c r="L207" s="1"/>
      <c r="M207" s="1"/>
      <c r="N207" s="1"/>
    </row>
    <row r="208" spans="2:14">
      <c r="B208" s="18" t="s">
        <v>143</v>
      </c>
      <c r="C208" s="125" t="s">
        <v>138</v>
      </c>
      <c r="D208" s="125"/>
      <c r="E208" s="200">
        <f>((E205/E204)-1)*100%</f>
        <v>2.2243322707524937E-2</v>
      </c>
      <c r="F208" s="136"/>
      <c r="G208" s="126" t="s">
        <v>131</v>
      </c>
      <c r="H208" s="17"/>
      <c r="J208" s="1"/>
      <c r="K208" s="1"/>
      <c r="L208" s="1"/>
      <c r="M208" s="1"/>
      <c r="N208" s="1"/>
    </row>
    <row r="209" spans="2:14">
      <c r="B209" s="16"/>
      <c r="C209" s="16"/>
      <c r="D209" s="16"/>
      <c r="E209" s="16"/>
      <c r="F209" s="16"/>
      <c r="G209" s="16"/>
      <c r="H209" s="17"/>
      <c r="J209" s="1"/>
      <c r="K209" s="1"/>
      <c r="L209" s="1"/>
      <c r="M209" s="1"/>
      <c r="N209" s="1"/>
    </row>
    <row r="210" spans="2:14">
      <c r="B210" s="119" t="s">
        <v>139</v>
      </c>
      <c r="C210" s="135"/>
      <c r="D210" s="120"/>
      <c r="E210" s="120"/>
      <c r="F210" s="120"/>
      <c r="G210" s="121" t="s">
        <v>125</v>
      </c>
      <c r="H210" s="16"/>
      <c r="J210" s="1"/>
      <c r="K210" s="1"/>
      <c r="L210" s="1"/>
      <c r="M210" s="1"/>
      <c r="N210" s="1"/>
    </row>
    <row r="211" spans="2:14">
      <c r="B211" s="127"/>
      <c r="C211" s="188"/>
      <c r="D211" s="185"/>
      <c r="E211" s="185"/>
      <c r="F211" s="185"/>
      <c r="G211" s="186"/>
      <c r="H211" s="16"/>
      <c r="I211" s="112"/>
      <c r="J211" s="1"/>
      <c r="K211" s="1"/>
      <c r="L211" s="1"/>
      <c r="M211" s="1"/>
      <c r="N211" s="1"/>
    </row>
    <row r="212" spans="2:14">
      <c r="B212" s="189" t="s">
        <v>168</v>
      </c>
      <c r="C212" s="137" t="s">
        <v>101</v>
      </c>
      <c r="D212" s="19"/>
      <c r="E212" s="187">
        <v>724239.34276478156</v>
      </c>
      <c r="F212" s="138"/>
      <c r="G212" s="124"/>
      <c r="H212" s="17"/>
      <c r="I212" s="112"/>
      <c r="J212" s="15" t="s">
        <v>172</v>
      </c>
      <c r="K212" s="1"/>
      <c r="L212" s="1"/>
      <c r="M212" s="1"/>
      <c r="N212" s="1"/>
    </row>
    <row r="213" spans="2:14">
      <c r="B213" s="189" t="s">
        <v>162</v>
      </c>
      <c r="C213" s="137" t="s">
        <v>147</v>
      </c>
      <c r="D213" s="19"/>
      <c r="E213" s="184">
        <v>731667.38306721684</v>
      </c>
      <c r="F213" s="16"/>
      <c r="G213" s="124"/>
      <c r="H213" s="17"/>
      <c r="I213" s="112"/>
      <c r="J213" s="15" t="s">
        <v>148</v>
      </c>
      <c r="K213" s="1"/>
      <c r="L213" s="1"/>
      <c r="M213" s="1"/>
      <c r="N213" s="1"/>
    </row>
    <row r="214" spans="2:14">
      <c r="B214" s="189"/>
      <c r="C214" s="137"/>
      <c r="D214" s="19"/>
      <c r="E214" s="190"/>
      <c r="F214" s="16"/>
      <c r="G214" s="124"/>
      <c r="H214" s="17"/>
      <c r="I214" s="112"/>
      <c r="J214" s="1"/>
      <c r="K214" s="1"/>
      <c r="L214" s="1"/>
      <c r="M214" s="1"/>
      <c r="N214" s="1"/>
    </row>
    <row r="215" spans="2:14">
      <c r="B215" s="18" t="s">
        <v>140</v>
      </c>
      <c r="C215" s="125" t="s">
        <v>138</v>
      </c>
      <c r="D215" s="125"/>
      <c r="E215" s="200">
        <f>IF(OR(E212="",E212=0),0,((E213/E212)-1)*100%)</f>
        <v>1.025633359557454E-2</v>
      </c>
      <c r="F215" s="136"/>
      <c r="G215" s="126" t="s">
        <v>144</v>
      </c>
      <c r="H215" s="17"/>
      <c r="J215" s="1"/>
      <c r="K215" s="1"/>
      <c r="L215" s="1"/>
      <c r="M215" s="1"/>
      <c r="N215" s="1"/>
    </row>
    <row r="220" spans="2:14">
      <c r="E220" s="195"/>
    </row>
    <row r="221" spans="2:14">
      <c r="E221" s="195"/>
    </row>
    <row r="223" spans="2:14">
      <c r="K223" s="194"/>
    </row>
    <row r="229" spans="10:10">
      <c r="J229" s="194"/>
    </row>
    <row r="230" spans="10:10">
      <c r="J230" s="194"/>
    </row>
  </sheetData>
  <conditionalFormatting sqref="F169:G170">
    <cfRule type="cellIs" dxfId="6" priority="5" stopIfTrue="1" operator="equal">
      <formula>"Tariefvoorstel voldoet niet"</formula>
    </cfRule>
  </conditionalFormatting>
  <conditionalFormatting sqref="E178">
    <cfRule type="cellIs" dxfId="5" priority="4" stopIfTrue="1" operator="equal">
      <formula>"NORMVOLUME VOLDOET NIET"</formula>
    </cfRule>
  </conditionalFormatting>
  <conditionalFormatting sqref="G178">
    <cfRule type="cellIs" dxfId="4" priority="3" stopIfTrue="1" operator="equal">
      <formula>"NORMVOLUME VOLDOET NIET"</formula>
    </cfRule>
  </conditionalFormatting>
  <conditionalFormatting sqref="E169">
    <cfRule type="cellIs" dxfId="3" priority="1" stopIfTrue="1" operator="equal">
      <formula>"NORMVOLUME VOLDOET NIET"</formula>
    </cfRule>
  </conditionalFormatting>
  <pageMargins left="0.7" right="0.7" top="0.75" bottom="0.75" header="0.3" footer="0.3"/>
  <pageSetup paperSize="9" scale="3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79"/>
  <sheetViews>
    <sheetView showGridLines="0" showZeros="0" zoomScale="85" zoomScaleNormal="85" zoomScaleSheetLayoutView="40" workbookViewId="0"/>
  </sheetViews>
  <sheetFormatPr defaultColWidth="9.140625" defaultRowHeight="12.75"/>
  <cols>
    <col min="1" max="1" width="7" style="13" customWidth="1"/>
    <col min="2" max="2" width="3.85546875" style="12" customWidth="1"/>
    <col min="3" max="3" width="5.85546875" style="12" customWidth="1"/>
    <col min="4" max="4" width="187.42578125" style="12" customWidth="1"/>
    <col min="5" max="5" width="20.28515625" style="12" customWidth="1"/>
    <col min="6" max="6" width="7" style="12" customWidth="1"/>
    <col min="7" max="16384" width="9.140625" style="12"/>
  </cols>
  <sheetData>
    <row r="1" spans="1:5" s="10" customFormat="1" ht="28.5" customHeight="1">
      <c r="A1" s="85"/>
      <c r="B1" s="85"/>
      <c r="C1" s="86"/>
      <c r="D1" s="87"/>
      <c r="E1" s="88"/>
    </row>
    <row r="2" spans="1:5" s="3" customFormat="1" ht="15.75">
      <c r="C2" s="82" t="str">
        <f>"Toelichting  "&amp;Contactgegevens!C12&amp;""</f>
        <v>Toelichting  17.0558.52</v>
      </c>
    </row>
    <row r="3" spans="1:5" s="11" customFormat="1">
      <c r="A3" s="13"/>
    </row>
    <row r="4" spans="1:5" s="4" customFormat="1">
      <c r="C4" s="4" t="s">
        <v>62</v>
      </c>
    </row>
    <row r="6" spans="1:5">
      <c r="D6" s="12" t="s">
        <v>63</v>
      </c>
    </row>
    <row r="7" spans="1:5">
      <c r="D7" s="22" t="s">
        <v>64</v>
      </c>
    </row>
    <row r="8" spans="1:5">
      <c r="D8" s="218"/>
    </row>
    <row r="9" spans="1:5">
      <c r="D9" s="218"/>
    </row>
    <row r="10" spans="1:5">
      <c r="D10" s="218"/>
    </row>
    <row r="11" spans="1:5">
      <c r="D11" s="22" t="s">
        <v>65</v>
      </c>
    </row>
    <row r="12" spans="1:5">
      <c r="D12" s="218"/>
    </row>
    <row r="13" spans="1:5">
      <c r="D13" s="218"/>
    </row>
    <row r="14" spans="1:5">
      <c r="D14" s="218"/>
    </row>
    <row r="16" spans="1:5">
      <c r="D16" s="12" t="s">
        <v>66</v>
      </c>
    </row>
    <row r="17" spans="4:4">
      <c r="D17" s="22" t="s">
        <v>64</v>
      </c>
    </row>
    <row r="18" spans="4:4">
      <c r="D18" s="218"/>
    </row>
    <row r="19" spans="4:4">
      <c r="D19" s="218"/>
    </row>
    <row r="20" spans="4:4">
      <c r="D20" s="218"/>
    </row>
    <row r="21" spans="4:4">
      <c r="D21" s="22" t="s">
        <v>65</v>
      </c>
    </row>
    <row r="22" spans="4:4">
      <c r="D22" s="218"/>
    </row>
    <row r="23" spans="4:4">
      <c r="D23" s="218"/>
    </row>
    <row r="24" spans="4:4">
      <c r="D24" s="218"/>
    </row>
    <row r="26" spans="4:4">
      <c r="D26" s="12" t="s">
        <v>67</v>
      </c>
    </row>
    <row r="27" spans="4:4">
      <c r="D27" s="22" t="s">
        <v>64</v>
      </c>
    </row>
    <row r="28" spans="4:4">
      <c r="D28" s="218"/>
    </row>
    <row r="29" spans="4:4">
      <c r="D29" s="218"/>
    </row>
    <row r="30" spans="4:4">
      <c r="D30" s="218"/>
    </row>
    <row r="31" spans="4:4">
      <c r="D31" s="22" t="s">
        <v>65</v>
      </c>
    </row>
    <row r="32" spans="4:4">
      <c r="D32" s="218"/>
    </row>
    <row r="33" spans="3:4">
      <c r="D33" s="218"/>
    </row>
    <row r="34" spans="3:4">
      <c r="D34" s="218"/>
    </row>
    <row r="35" spans="3:4">
      <c r="D35" s="14"/>
    </row>
    <row r="36" spans="3:4">
      <c r="D36" s="12" t="s">
        <v>68</v>
      </c>
    </row>
    <row r="37" spans="3:4">
      <c r="D37" s="22" t="s">
        <v>64</v>
      </c>
    </row>
    <row r="38" spans="3:4">
      <c r="D38" s="218"/>
    </row>
    <row r="39" spans="3:4">
      <c r="D39" s="218"/>
    </row>
    <row r="40" spans="3:4">
      <c r="D40" s="218"/>
    </row>
    <row r="41" spans="3:4">
      <c r="D41" s="22" t="s">
        <v>65</v>
      </c>
    </row>
    <row r="42" spans="3:4">
      <c r="D42" s="218"/>
    </row>
    <row r="43" spans="3:4">
      <c r="D43" s="218"/>
    </row>
    <row r="44" spans="3:4">
      <c r="D44" s="218"/>
    </row>
    <row r="45" spans="3:4">
      <c r="D45" s="14"/>
    </row>
    <row r="46" spans="3:4">
      <c r="D46" s="14"/>
    </row>
    <row r="47" spans="3:4" s="4" customFormat="1">
      <c r="C47" s="4" t="s">
        <v>69</v>
      </c>
    </row>
    <row r="49" spans="3:4">
      <c r="D49" s="22" t="s">
        <v>70</v>
      </c>
    </row>
    <row r="50" spans="3:4">
      <c r="D50" s="218"/>
    </row>
    <row r="51" spans="3:4">
      <c r="D51" s="218"/>
    </row>
    <row r="52" spans="3:4">
      <c r="D52" s="218"/>
    </row>
    <row r="53" spans="3:4">
      <c r="D53" s="22" t="s">
        <v>71</v>
      </c>
    </row>
    <row r="54" spans="3:4">
      <c r="D54" s="218"/>
    </row>
    <row r="55" spans="3:4">
      <c r="D55" s="218"/>
    </row>
    <row r="56" spans="3:4">
      <c r="D56" s="218"/>
    </row>
    <row r="57" spans="3:4">
      <c r="D57" s="22" t="s">
        <v>72</v>
      </c>
    </row>
    <row r="58" spans="3:4">
      <c r="D58" s="218"/>
    </row>
    <row r="59" spans="3:4">
      <c r="D59" s="218"/>
    </row>
    <row r="60" spans="3:4">
      <c r="D60" s="218"/>
    </row>
    <row r="61" spans="3:4">
      <c r="D61" s="14"/>
    </row>
    <row r="63" spans="3:4" s="4" customFormat="1">
      <c r="C63" s="4" t="s">
        <v>73</v>
      </c>
    </row>
    <row r="65" spans="3:4">
      <c r="D65" s="218"/>
    </row>
    <row r="66" spans="3:4">
      <c r="D66" s="218"/>
    </row>
    <row r="67" spans="3:4">
      <c r="D67" s="218"/>
    </row>
    <row r="68" spans="3:4">
      <c r="D68" s="218"/>
    </row>
    <row r="71" spans="3:4" s="4" customFormat="1">
      <c r="C71" s="4" t="s">
        <v>74</v>
      </c>
    </row>
    <row r="73" spans="3:4">
      <c r="D73" s="218"/>
    </row>
    <row r="74" spans="3:4">
      <c r="D74" s="218"/>
    </row>
    <row r="75" spans="3:4">
      <c r="D75" s="218"/>
    </row>
    <row r="76" spans="3:4">
      <c r="D76" s="218"/>
    </row>
    <row r="79" spans="3:4" ht="28.5" customHeight="1"/>
  </sheetData>
  <mergeCells count="13">
    <mergeCell ref="D32:D34"/>
    <mergeCell ref="D8:D10"/>
    <mergeCell ref="D12:D14"/>
    <mergeCell ref="D18:D20"/>
    <mergeCell ref="D22:D24"/>
    <mergeCell ref="D28:D30"/>
    <mergeCell ref="D73:D76"/>
    <mergeCell ref="D38:D40"/>
    <mergeCell ref="D42:D44"/>
    <mergeCell ref="D50:D52"/>
    <mergeCell ref="D54:D56"/>
    <mergeCell ref="D58:D60"/>
    <mergeCell ref="D65:D68"/>
  </mergeCells>
  <pageMargins left="0.78740157480314965" right="0.78740157480314965" top="0.98425196850393704" bottom="0.98425196850393704" header="0.51181102362204722" footer="0.51181102362204722"/>
  <pageSetup paperSize="9" scale="4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showGridLines="0" zoomScale="85" zoomScaleNormal="85" workbookViewId="0"/>
  </sheetViews>
  <sheetFormatPr defaultColWidth="9.140625" defaultRowHeight="12.75"/>
  <cols>
    <col min="1" max="1" width="2.7109375" style="89" customWidth="1"/>
    <col min="2" max="2" width="2.7109375" style="24" customWidth="1"/>
    <col min="3" max="3" width="9.140625" style="24"/>
    <col min="4" max="4" width="79.85546875" style="24" customWidth="1"/>
    <col min="5" max="5" width="2.7109375" style="24" customWidth="1"/>
    <col min="6" max="6" width="10.42578125" style="24" bestFit="1" customWidth="1"/>
    <col min="7" max="7" width="2.7109375" style="24" customWidth="1"/>
    <col min="8" max="8" width="56.5703125" style="24" customWidth="1"/>
    <col min="9" max="9" width="2.7109375" style="24" customWidth="1"/>
    <col min="10" max="10" width="2.7109375" style="89" customWidth="1"/>
    <col min="11" max="16384" width="9.140625" style="24"/>
  </cols>
  <sheetData>
    <row r="1" spans="1:12" s="89" customFormat="1" ht="30">
      <c r="A1" s="85"/>
      <c r="B1" s="85"/>
      <c r="C1" s="90"/>
      <c r="D1" s="91"/>
      <c r="E1" s="92"/>
      <c r="F1" s="87"/>
      <c r="G1" s="88"/>
      <c r="H1" s="93" t="s">
        <v>75</v>
      </c>
      <c r="I1" s="94"/>
      <c r="J1" s="10"/>
      <c r="K1" s="7"/>
      <c r="L1" s="7"/>
    </row>
    <row r="2" spans="1:12" s="3" customFormat="1" ht="15.75">
      <c r="C2" s="82" t="str">
        <f>"Richtlijn Controle Tarieven"</f>
        <v>Richtlijn Controle Tarieven</v>
      </c>
    </row>
    <row r="3" spans="1:12">
      <c r="A3" s="85"/>
      <c r="B3" s="25"/>
      <c r="C3" s="23"/>
      <c r="D3" s="23"/>
      <c r="E3" s="23"/>
      <c r="F3" s="23"/>
      <c r="G3" s="23"/>
      <c r="H3" s="23"/>
      <c r="I3" s="23"/>
      <c r="J3" s="10"/>
      <c r="K3" s="23"/>
      <c r="L3" s="23"/>
    </row>
    <row r="4" spans="1:12" s="4" customFormat="1">
      <c r="C4" s="4" t="s">
        <v>76</v>
      </c>
      <c r="D4" s="4" t="s">
        <v>77</v>
      </c>
      <c r="F4" s="4" t="s">
        <v>78</v>
      </c>
      <c r="H4" s="4" t="s">
        <v>79</v>
      </c>
    </row>
    <row r="5" spans="1:12">
      <c r="A5" s="85"/>
      <c r="B5" s="25"/>
      <c r="C5" s="23"/>
      <c r="D5" s="23"/>
      <c r="E5" s="23"/>
      <c r="F5" s="23"/>
      <c r="G5" s="26"/>
      <c r="H5" s="23"/>
      <c r="I5" s="23"/>
      <c r="J5" s="10"/>
      <c r="K5" s="23"/>
      <c r="L5" s="23"/>
    </row>
    <row r="6" spans="1:12" ht="25.5">
      <c r="A6" s="85"/>
      <c r="B6" s="25"/>
      <c r="C6" s="27">
        <v>1</v>
      </c>
      <c r="D6" s="28" t="s">
        <v>166</v>
      </c>
      <c r="E6" s="23"/>
      <c r="F6" s="29" t="s">
        <v>177</v>
      </c>
      <c r="G6" s="26"/>
      <c r="H6" s="30"/>
      <c r="I6" s="23"/>
      <c r="J6" s="10"/>
      <c r="K6" s="23"/>
      <c r="L6" s="23"/>
    </row>
    <row r="7" spans="1:12">
      <c r="A7" s="85"/>
      <c r="B7" s="25"/>
      <c r="C7" s="27">
        <v>2</v>
      </c>
      <c r="D7" s="28" t="s">
        <v>80</v>
      </c>
      <c r="E7" s="23"/>
      <c r="F7" s="31" t="s">
        <v>177</v>
      </c>
      <c r="G7" s="26"/>
      <c r="H7" s="30"/>
      <c r="I7" s="23"/>
      <c r="J7" s="10"/>
      <c r="K7" s="23"/>
      <c r="L7" s="23"/>
    </row>
    <row r="8" spans="1:12">
      <c r="A8" s="85"/>
      <c r="B8" s="25"/>
      <c r="C8" s="27">
        <v>3</v>
      </c>
      <c r="D8" s="28" t="s">
        <v>81</v>
      </c>
      <c r="E8" s="23"/>
      <c r="F8" s="31" t="s">
        <v>177</v>
      </c>
      <c r="G8" s="26"/>
      <c r="H8" s="30"/>
      <c r="I8" s="23"/>
      <c r="J8" s="10"/>
      <c r="K8" s="23"/>
      <c r="L8" s="23"/>
    </row>
    <row r="9" spans="1:12" ht="25.5">
      <c r="A9" s="85"/>
      <c r="B9" s="25"/>
      <c r="C9" s="27">
        <v>4</v>
      </c>
      <c r="D9" s="28" t="s">
        <v>82</v>
      </c>
      <c r="E9" s="23"/>
      <c r="F9" s="31" t="s">
        <v>177</v>
      </c>
      <c r="G9" s="32"/>
      <c r="H9" s="30"/>
      <c r="I9" s="23"/>
      <c r="J9" s="10"/>
      <c r="K9" s="23"/>
      <c r="L9" s="23"/>
    </row>
    <row r="10" spans="1:12" ht="13.5" customHeight="1">
      <c r="A10" s="85"/>
      <c r="B10" s="25"/>
      <c r="C10" s="27"/>
      <c r="D10" s="28"/>
      <c r="E10" s="23"/>
      <c r="F10" s="33"/>
      <c r="G10" s="26"/>
      <c r="H10" s="34"/>
      <c r="I10" s="23"/>
      <c r="J10" s="10"/>
      <c r="K10" s="23"/>
      <c r="L10" s="23"/>
    </row>
    <row r="11" spans="1:12" ht="13.5" customHeight="1">
      <c r="A11" s="85"/>
      <c r="B11" s="25"/>
      <c r="C11" s="27"/>
      <c r="D11" s="35" t="s">
        <v>50</v>
      </c>
      <c r="E11" s="23"/>
      <c r="F11" s="36"/>
      <c r="G11" s="26"/>
      <c r="H11" s="37"/>
      <c r="I11" s="23"/>
      <c r="J11" s="10"/>
      <c r="K11" s="23"/>
      <c r="L11" s="23"/>
    </row>
    <row r="12" spans="1:12" ht="25.5">
      <c r="A12" s="85"/>
      <c r="B12" s="25"/>
      <c r="C12" s="27">
        <v>5</v>
      </c>
      <c r="D12" s="28" t="s">
        <v>83</v>
      </c>
      <c r="E12" s="23"/>
      <c r="F12" s="38" t="s">
        <v>177</v>
      </c>
      <c r="G12" s="32"/>
      <c r="H12" s="39"/>
      <c r="I12" s="23"/>
      <c r="J12" s="10"/>
      <c r="K12" s="23"/>
      <c r="L12" s="23"/>
    </row>
    <row r="13" spans="1:12" ht="38.25">
      <c r="A13" s="85"/>
      <c r="B13" s="25"/>
      <c r="C13" s="27">
        <v>6</v>
      </c>
      <c r="D13" s="28" t="s">
        <v>84</v>
      </c>
      <c r="E13" s="23"/>
      <c r="F13" s="31" t="s">
        <v>177</v>
      </c>
      <c r="G13" s="32"/>
      <c r="H13" s="30"/>
      <c r="I13" s="23"/>
      <c r="J13" s="10"/>
      <c r="K13" s="23"/>
      <c r="L13" s="23"/>
    </row>
    <row r="14" spans="1:12" ht="25.5">
      <c r="A14" s="85"/>
      <c r="B14" s="25"/>
      <c r="C14" s="27">
        <v>7</v>
      </c>
      <c r="D14" s="40" t="s">
        <v>85</v>
      </c>
      <c r="E14" s="23"/>
      <c r="F14" s="31" t="s">
        <v>178</v>
      </c>
      <c r="G14" s="32"/>
      <c r="H14" s="30"/>
      <c r="I14" s="23"/>
      <c r="J14" s="10"/>
      <c r="K14" s="23"/>
      <c r="L14" s="23"/>
    </row>
    <row r="15" spans="1:12">
      <c r="A15" s="85"/>
      <c r="B15" s="25"/>
      <c r="C15" s="27"/>
      <c r="D15" s="40"/>
      <c r="E15" s="23"/>
      <c r="F15" s="13"/>
      <c r="G15" s="26"/>
      <c r="H15" s="34"/>
      <c r="I15" s="23"/>
      <c r="J15" s="10"/>
      <c r="K15" s="23"/>
      <c r="L15" s="23"/>
    </row>
    <row r="16" spans="1:12">
      <c r="A16" s="85"/>
      <c r="B16" s="25"/>
      <c r="C16" s="27"/>
      <c r="D16" s="35" t="s">
        <v>52</v>
      </c>
      <c r="E16" s="26"/>
      <c r="F16" s="41"/>
      <c r="G16" s="26"/>
      <c r="H16" s="37"/>
      <c r="I16" s="23"/>
      <c r="J16" s="10"/>
      <c r="K16" s="23"/>
      <c r="L16" s="23"/>
    </row>
    <row r="17" spans="1:12" ht="38.25">
      <c r="A17" s="85"/>
      <c r="B17" s="25"/>
      <c r="C17" s="27">
        <v>8</v>
      </c>
      <c r="D17" s="28" t="s">
        <v>167</v>
      </c>
      <c r="E17" s="23"/>
      <c r="F17" s="31" t="s">
        <v>178</v>
      </c>
      <c r="G17" s="32"/>
      <c r="H17" s="30"/>
      <c r="I17" s="23"/>
      <c r="J17" s="10"/>
      <c r="K17" s="23"/>
      <c r="L17" s="23"/>
    </row>
    <row r="18" spans="1:12" ht="25.5">
      <c r="A18" s="85"/>
      <c r="B18" s="25"/>
      <c r="C18" s="27">
        <v>9</v>
      </c>
      <c r="D18" s="28" t="s">
        <v>86</v>
      </c>
      <c r="E18" s="23"/>
      <c r="F18" s="31" t="s">
        <v>178</v>
      </c>
      <c r="G18" s="26"/>
      <c r="H18" s="30"/>
      <c r="I18" s="23"/>
      <c r="J18" s="10"/>
      <c r="K18" s="23"/>
      <c r="L18" s="23"/>
    </row>
    <row r="19" spans="1:12" ht="13.5" thickBot="1">
      <c r="A19" s="85"/>
      <c r="B19" s="25"/>
      <c r="C19" s="27"/>
      <c r="D19" s="42"/>
      <c r="E19" s="23"/>
      <c r="F19" s="23"/>
      <c r="G19" s="23"/>
      <c r="H19" s="23"/>
      <c r="I19" s="23"/>
      <c r="J19" s="10"/>
      <c r="K19" s="23"/>
      <c r="L19" s="23"/>
    </row>
    <row r="20" spans="1:12" ht="12.75" customHeight="1">
      <c r="A20" s="85"/>
      <c r="B20" s="25"/>
      <c r="C20" s="43" t="s">
        <v>87</v>
      </c>
      <c r="D20" s="219" t="s">
        <v>88</v>
      </c>
      <c r="E20" s="23"/>
      <c r="F20" s="23"/>
      <c r="G20" s="23"/>
      <c r="H20" s="23"/>
      <c r="I20" s="23"/>
      <c r="J20" s="10"/>
      <c r="K20" s="23"/>
      <c r="L20" s="23"/>
    </row>
    <row r="21" spans="1:12">
      <c r="A21" s="85"/>
      <c r="B21" s="25"/>
      <c r="C21" s="44"/>
      <c r="D21" s="220"/>
      <c r="E21" s="23"/>
      <c r="F21" s="23"/>
      <c r="G21" s="23"/>
      <c r="H21" s="23"/>
      <c r="I21" s="23"/>
      <c r="J21" s="10"/>
      <c r="K21" s="23"/>
      <c r="L21" s="23"/>
    </row>
    <row r="22" spans="1:12">
      <c r="A22" s="85"/>
      <c r="B22" s="25"/>
      <c r="C22" s="44"/>
      <c r="D22" s="220"/>
      <c r="E22" s="23"/>
      <c r="F22" s="23"/>
      <c r="G22" s="23"/>
      <c r="H22" s="23"/>
      <c r="I22" s="23"/>
      <c r="J22" s="10"/>
      <c r="K22" s="23"/>
      <c r="L22" s="23"/>
    </row>
    <row r="23" spans="1:12" ht="25.5">
      <c r="A23" s="85"/>
      <c r="B23" s="25"/>
      <c r="C23" s="44"/>
      <c r="D23" s="45" t="s">
        <v>89</v>
      </c>
      <c r="E23" s="23"/>
      <c r="F23" s="23"/>
      <c r="G23" s="23"/>
      <c r="H23" s="23"/>
      <c r="I23" s="23"/>
      <c r="J23" s="10"/>
      <c r="K23" s="23"/>
      <c r="L23" s="23"/>
    </row>
    <row r="24" spans="1:12" ht="3.75" customHeight="1" thickBot="1">
      <c r="A24" s="85"/>
      <c r="B24" s="25"/>
      <c r="C24" s="46"/>
      <c r="D24" s="47"/>
      <c r="E24" s="23"/>
      <c r="F24" s="23"/>
      <c r="G24" s="23"/>
      <c r="H24" s="23"/>
      <c r="I24" s="23"/>
      <c r="J24" s="10"/>
      <c r="K24" s="23"/>
      <c r="L24" s="23"/>
    </row>
    <row r="25" spans="1:12" ht="13.5" thickBot="1">
      <c r="A25" s="85"/>
      <c r="B25" s="25"/>
      <c r="C25" s="27"/>
      <c r="D25" s="48"/>
      <c r="E25" s="23"/>
      <c r="F25" s="23"/>
      <c r="G25" s="23"/>
      <c r="H25" s="23"/>
      <c r="I25" s="23"/>
      <c r="J25" s="10"/>
      <c r="K25" s="23"/>
      <c r="L25" s="23"/>
    </row>
    <row r="26" spans="1:12" ht="26.25" thickBot="1">
      <c r="A26" s="85"/>
      <c r="B26" s="25"/>
      <c r="C26" s="49" t="s">
        <v>90</v>
      </c>
      <c r="D26" s="50" t="s">
        <v>91</v>
      </c>
      <c r="E26" s="23"/>
      <c r="F26" s="23"/>
      <c r="G26" s="23"/>
      <c r="H26" s="23"/>
      <c r="I26" s="23"/>
      <c r="J26" s="10"/>
      <c r="K26" s="23"/>
      <c r="L26" s="23"/>
    </row>
    <row r="27" spans="1:12">
      <c r="A27" s="85"/>
      <c r="B27" s="25"/>
      <c r="C27" s="27"/>
      <c r="D27" s="51"/>
      <c r="E27" s="23"/>
      <c r="F27" s="23"/>
      <c r="G27" s="23"/>
      <c r="H27" s="23"/>
      <c r="I27" s="23"/>
      <c r="J27" s="10"/>
      <c r="K27" s="23"/>
      <c r="L27" s="23"/>
    </row>
    <row r="28" spans="1:12" s="89" customFormat="1" ht="31.5" customHeight="1">
      <c r="A28" s="10"/>
      <c r="B28" s="10"/>
      <c r="C28" s="10"/>
      <c r="D28" s="10"/>
      <c r="E28" s="10"/>
      <c r="F28" s="10"/>
      <c r="G28" s="10"/>
      <c r="H28" s="10"/>
      <c r="I28" s="10"/>
      <c r="J28" s="10"/>
      <c r="K28" s="7"/>
      <c r="L28" s="7"/>
    </row>
    <row r="29" spans="1:12">
      <c r="A29" s="7"/>
      <c r="B29" s="23"/>
      <c r="C29" s="23"/>
      <c r="D29" s="23"/>
      <c r="E29" s="23"/>
      <c r="F29" s="23"/>
      <c r="G29" s="23"/>
      <c r="H29" s="23"/>
      <c r="I29" s="23"/>
      <c r="J29" s="7"/>
      <c r="K29" s="23"/>
      <c r="L29" s="23"/>
    </row>
  </sheetData>
  <mergeCells count="1">
    <mergeCell ref="D20:D22"/>
  </mergeCells>
  <conditionalFormatting sqref="H16:H18 H6:H13">
    <cfRule type="expression" dxfId="2" priority="1" stopIfTrue="1">
      <formula>F6="nee"</formula>
    </cfRule>
  </conditionalFormatting>
  <conditionalFormatting sqref="H14:H15">
    <cfRule type="expression" dxfId="1" priority="2" stopIfTrue="1">
      <formula>F14="ja"</formula>
    </cfRule>
  </conditionalFormatting>
  <conditionalFormatting sqref="F6 F10:F11">
    <cfRule type="cellIs" dxfId="0" priority="3" stopIfTrue="1" operator="equal">
      <formula>"ja"</formula>
    </cfRule>
  </conditionalFormatting>
  <pageMargins left="0.74803149606299213" right="0.74803149606299213" top="0.98425196850393704" bottom="0.98425196850393704" header="0.51181102362204722" footer="0.51181102362204722"/>
  <pageSetup paperSize="9" scale="6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E1A8C5D8A8EBB479B2BE020CEE604D9" ma:contentTypeVersion="0" ma:contentTypeDescription="Een nieuw document maken." ma:contentTypeScope="" ma:versionID="f22d26336c75678b98fd5e5b6a856de2">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C52B32-D8B9-47AB-B07A-4047A069AC2A}">
  <ds:schemaRefs>
    <ds:schemaRef ds:uri="http://schemas.microsoft.com/sharepoint/v3/contenttype/forms"/>
  </ds:schemaRefs>
</ds:datastoreItem>
</file>

<file path=customXml/itemProps2.xml><?xml version="1.0" encoding="utf-8"?>
<ds:datastoreItem xmlns:ds="http://schemas.openxmlformats.org/officeDocument/2006/customXml" ds:itemID="{5B9D8640-87BA-45B0-8ECA-4866D18B87DB}">
  <ds:schemaRefs>
    <ds:schemaRef ds:uri="http://purl.org/dc/elements/1.1/"/>
    <ds:schemaRef ds:uri="http://schemas.microsoft.com/office/2006/metadata/properties"/>
    <ds:schemaRef ds:uri="http://purl.org/dc/term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C0225D1E-5DED-4D8E-A0F1-1C70861770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  </vt:lpstr>
      <vt:lpstr>Contactgegevens</vt:lpstr>
      <vt:lpstr>Tarievenvoorstel</vt:lpstr>
      <vt:lpstr>Toelichting</vt:lpstr>
      <vt:lpstr>Richtlijnen Controle Tarieven</vt:lpstr>
      <vt:lpstr>Toelichting!Afdrukbereik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Vaanhold, Jorieke</dc:creator>
  <cp:lastModifiedBy>Hoogdorp, Sergio</cp:lastModifiedBy>
  <cp:lastPrinted>2016-09-22T08:36:30Z</cp:lastPrinted>
  <dcterms:created xsi:type="dcterms:W3CDTF">2016-08-29T09:24:28Z</dcterms:created>
  <dcterms:modified xsi:type="dcterms:W3CDTF">2017-09-29T11:04:10Z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0x010100CE1A8C5D8A8EBB479B2BE020CEE604D9</vt:lpwstr>
  </property>
</Properties>
</file>